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ords.angela\Documents\"/>
    </mc:Choice>
  </mc:AlternateContent>
  <xr:revisionPtr revIDLastSave="0" documentId="8_{09D04FDA-5390-4DB0-B501-36622A67174F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AHCS Calendar 26-27" sheetId="1" r:id="rId1"/>
    <sheet name="Calendar" sheetId="2" r:id="rId2"/>
    <sheet name="Instructional Time Calc" sheetId="3" r:id="rId3"/>
    <sheet name="Days in Session" sheetId="4" r:id="rId4"/>
    <sheet name="Sheet2" sheetId="5" r:id="rId5"/>
    <sheet name="Sheet4" sheetId="6" r:id="rId6"/>
    <sheet name="Years and Terms for PS" sheetId="7" r:id="rId7"/>
    <sheet name="©" sheetId="8" state="hidden" r:id="rId8"/>
  </sheets>
  <definedNames>
    <definedName name="_xlnm._FilterDatabase" localSheetId="1" hidden="1">Calendar!$A$1:$W$264</definedName>
    <definedName name="startday">'AHCS Calendar 26-27'!$Y$15</definedName>
    <definedName name="valuevx">42.314159</definedName>
    <definedName name="vertex42_copyright">"© 2013-2021 Vertex42 LLC"</definedName>
    <definedName name="vertex42_id" localSheetId="3">"yearly-school-calendar.xlsx"</definedName>
    <definedName name="vertex42_id">"school-event-calendar.xlsx"</definedName>
    <definedName name="vertex42_title" localSheetId="3">"Yearly School Calendar Template"</definedName>
    <definedName name="vertex42_title">"School Event Calendar Template"</definedName>
    <definedName name="year">'AHCS Calendar 26-27'!$Y$11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1Cexz70HTt3Ohf/aNlTV0JAw1QzbuGDC7hof1fASha8="/>
    </ext>
  </extLst>
</workbook>
</file>

<file path=xl/calcChain.xml><?xml version="1.0" encoding="utf-8"?>
<calcChain xmlns="http://schemas.openxmlformats.org/spreadsheetml/2006/main">
  <c r="V29" i="4" l="1"/>
  <c r="Q28" i="4"/>
  <c r="S28" i="4" s="1"/>
  <c r="U28" i="4" s="1"/>
  <c r="P28" i="4"/>
  <c r="D28" i="4"/>
  <c r="P27" i="4"/>
  <c r="H27" i="4"/>
  <c r="H28" i="4" s="1"/>
  <c r="G27" i="4"/>
  <c r="G28" i="4" s="1"/>
  <c r="D27" i="4"/>
  <c r="Q26" i="4"/>
  <c r="S26" i="4" s="1"/>
  <c r="U26" i="4" s="1"/>
  <c r="P26" i="4"/>
  <c r="D26" i="4"/>
  <c r="P25" i="4"/>
  <c r="D25" i="4"/>
  <c r="P24" i="4"/>
  <c r="I24" i="4"/>
  <c r="E24" i="4"/>
  <c r="E25" i="4" s="1"/>
  <c r="E26" i="4" s="1"/>
  <c r="E27" i="4" s="1"/>
  <c r="E28" i="4" s="1"/>
  <c r="D24" i="4"/>
  <c r="P23" i="4"/>
  <c r="K23" i="4"/>
  <c r="L23" i="4" s="1"/>
  <c r="N23" i="4" s="1"/>
  <c r="V23" i="4" s="1"/>
  <c r="X23" i="4" s="1"/>
  <c r="J23" i="4"/>
  <c r="D23" i="4"/>
  <c r="M18" i="4"/>
  <c r="M16" i="4"/>
  <c r="Q14" i="4"/>
  <c r="S14" i="4" s="1"/>
  <c r="T14" i="4" s="1"/>
  <c r="O14" i="4"/>
  <c r="N14" i="4"/>
  <c r="M14" i="4"/>
  <c r="N12" i="4"/>
  <c r="M12" i="4"/>
  <c r="O12" i="4" s="1"/>
  <c r="Q12" i="4" s="1"/>
  <c r="S12" i="4" s="1"/>
  <c r="T12" i="4" s="1"/>
  <c r="N10" i="4"/>
  <c r="M10" i="4"/>
  <c r="O10" i="4" s="1"/>
  <c r="Q10" i="4" s="1"/>
  <c r="S10" i="4" s="1"/>
  <c r="T10" i="4" s="1"/>
  <c r="T8" i="4"/>
  <c r="S8" i="4"/>
  <c r="Q8" i="4"/>
  <c r="O8" i="4"/>
  <c r="N8" i="4"/>
  <c r="M8" i="4"/>
  <c r="Q25" i="4" s="1"/>
  <c r="S25" i="4" s="1"/>
  <c r="U25" i="4" s="1"/>
  <c r="O6" i="4"/>
  <c r="Q6" i="4" s="1"/>
  <c r="S6" i="4" s="1"/>
  <c r="T6" i="4" s="1"/>
  <c r="N6" i="4"/>
  <c r="M6" i="4"/>
  <c r="Q24" i="4" s="1"/>
  <c r="S24" i="4" s="1"/>
  <c r="U24" i="4" s="1"/>
  <c r="N4" i="4"/>
  <c r="O4" i="4" s="1"/>
  <c r="Q4" i="4" s="1"/>
  <c r="S4" i="4" s="1"/>
  <c r="T4" i="4" s="1"/>
  <c r="M4" i="4"/>
  <c r="Q23" i="4" s="1"/>
  <c r="S23" i="4" s="1"/>
  <c r="U23" i="4" s="1"/>
  <c r="F9" i="3"/>
  <c r="E8" i="3"/>
  <c r="E9" i="3" s="1"/>
  <c r="D8" i="3"/>
  <c r="D9" i="3" s="1"/>
  <c r="F7" i="3"/>
  <c r="G5" i="3"/>
  <c r="H5" i="3" s="1"/>
  <c r="F5" i="3"/>
  <c r="F6" i="3" s="1"/>
  <c r="B5" i="3"/>
  <c r="B6" i="3" s="1"/>
  <c r="B7" i="3" s="1"/>
  <c r="B8" i="3" s="1"/>
  <c r="H4" i="3"/>
  <c r="G4" i="3"/>
  <c r="W264" i="2" a="1"/>
  <c r="W264" i="2" s="1"/>
  <c r="V264" i="2" a="1"/>
  <c r="V264" i="2"/>
  <c r="U264" i="2"/>
  <c r="T264" i="2" a="1"/>
  <c r="T264" i="2" s="1"/>
  <c r="R264" i="2" a="1"/>
  <c r="R264" i="2" s="1"/>
  <c r="Q264" i="2"/>
  <c r="P264" i="2"/>
  <c r="O264" i="2"/>
  <c r="U264" i="2" s="1" a="1"/>
  <c r="N264" i="2"/>
  <c r="M264" i="2"/>
  <c r="S264" i="2" s="1" a="1"/>
  <c r="S264" i="2" s="1"/>
  <c r="L264" i="2"/>
  <c r="B264" i="2"/>
  <c r="R263" i="2" a="1"/>
  <c r="R263" i="2" s="1"/>
  <c r="Q263" i="2"/>
  <c r="P263" i="2"/>
  <c r="O263" i="2"/>
  <c r="N263" i="2"/>
  <c r="M263" i="2"/>
  <c r="L263" i="2"/>
  <c r="B263" i="2"/>
  <c r="Q262" i="2"/>
  <c r="P262" i="2"/>
  <c r="O262" i="2"/>
  <c r="N262" i="2"/>
  <c r="M262" i="2"/>
  <c r="L262" i="2"/>
  <c r="R262" i="2" s="1" a="1"/>
  <c r="R262" i="2" s="1"/>
  <c r="B262" i="2"/>
  <c r="Q261" i="2"/>
  <c r="P261" i="2"/>
  <c r="O261" i="2"/>
  <c r="N261" i="2"/>
  <c r="M261" i="2"/>
  <c r="L261" i="2"/>
  <c r="R261" i="2" s="1" a="1"/>
  <c r="R261" i="2" s="1"/>
  <c r="B261" i="2"/>
  <c r="R260" i="2" a="1"/>
  <c r="R260" i="2" s="1"/>
  <c r="Q260" i="2"/>
  <c r="P260" i="2"/>
  <c r="O260" i="2"/>
  <c r="N260" i="2"/>
  <c r="M260" i="2"/>
  <c r="L260" i="2"/>
  <c r="B260" i="2"/>
  <c r="W259" i="2"/>
  <c r="U259" i="2" a="1"/>
  <c r="U259" i="2" s="1"/>
  <c r="T259" i="2" a="1"/>
  <c r="T259" i="2"/>
  <c r="S259" i="2" a="1"/>
  <c r="S259" i="2" s="1"/>
  <c r="Q259" i="2"/>
  <c r="W259" i="2" s="1" a="1"/>
  <c r="P259" i="2"/>
  <c r="V259" i="2" s="1" a="1"/>
  <c r="V259" i="2" s="1"/>
  <c r="O259" i="2"/>
  <c r="N259" i="2"/>
  <c r="M259" i="2"/>
  <c r="L259" i="2"/>
  <c r="R259" i="2" s="1" a="1"/>
  <c r="R259" i="2" s="1"/>
  <c r="B259" i="2"/>
  <c r="W258" i="2" a="1"/>
  <c r="W258" i="2"/>
  <c r="V258" i="2"/>
  <c r="T258" i="2" a="1"/>
  <c r="T258" i="2" s="1"/>
  <c r="S258" i="2" a="1"/>
  <c r="S258" i="2" s="1"/>
  <c r="Q258" i="2"/>
  <c r="P258" i="2"/>
  <c r="V258" i="2" s="1" a="1"/>
  <c r="O258" i="2"/>
  <c r="U258" i="2" s="1" a="1"/>
  <c r="U258" i="2" s="1"/>
  <c r="N258" i="2"/>
  <c r="M258" i="2"/>
  <c r="L258" i="2"/>
  <c r="R258" i="2" s="1" a="1"/>
  <c r="R258" i="2" s="1"/>
  <c r="B258" i="2"/>
  <c r="Q257" i="2"/>
  <c r="P257" i="2"/>
  <c r="O257" i="2"/>
  <c r="N257" i="2"/>
  <c r="M257" i="2"/>
  <c r="S257" i="2" s="1" a="1"/>
  <c r="S257" i="2" s="1"/>
  <c r="L257" i="2"/>
  <c r="R257" i="2" s="1" a="1"/>
  <c r="R257" i="2" s="1"/>
  <c r="B257" i="2"/>
  <c r="R256" i="2"/>
  <c r="Q256" i="2"/>
  <c r="P256" i="2"/>
  <c r="O256" i="2"/>
  <c r="N256" i="2"/>
  <c r="M256" i="2"/>
  <c r="L256" i="2"/>
  <c r="R256" i="2" s="1" a="1"/>
  <c r="B256" i="2"/>
  <c r="R255" i="2" a="1"/>
  <c r="R255" i="2" s="1"/>
  <c r="Q255" i="2"/>
  <c r="P255" i="2"/>
  <c r="O255" i="2"/>
  <c r="N255" i="2"/>
  <c r="M255" i="2"/>
  <c r="L255" i="2"/>
  <c r="B255" i="2"/>
  <c r="R254" i="2" a="1"/>
  <c r="R254" i="2"/>
  <c r="Q254" i="2"/>
  <c r="P254" i="2"/>
  <c r="O254" i="2"/>
  <c r="N254" i="2"/>
  <c r="M254" i="2"/>
  <c r="L254" i="2"/>
  <c r="B254" i="2"/>
  <c r="Q253" i="2"/>
  <c r="P253" i="2"/>
  <c r="O253" i="2"/>
  <c r="N253" i="2"/>
  <c r="M253" i="2"/>
  <c r="L253" i="2"/>
  <c r="R253" i="2" s="1" a="1"/>
  <c r="R253" i="2" s="1"/>
  <c r="B253" i="2"/>
  <c r="W252" i="2" a="1"/>
  <c r="W252" i="2"/>
  <c r="V252" i="2" a="1"/>
  <c r="V252" i="2"/>
  <c r="U252" i="2" a="1"/>
  <c r="U252" i="2"/>
  <c r="S252" i="2"/>
  <c r="Q252" i="2"/>
  <c r="P252" i="2"/>
  <c r="O252" i="2"/>
  <c r="N252" i="2"/>
  <c r="T252" i="2" s="1" a="1"/>
  <c r="T252" i="2" s="1"/>
  <c r="M252" i="2"/>
  <c r="S252" i="2" s="1" a="1"/>
  <c r="L252" i="2"/>
  <c r="R252" i="2" s="1" a="1"/>
  <c r="R252" i="2" s="1"/>
  <c r="B252" i="2"/>
  <c r="V251" i="2" a="1"/>
  <c r="V251" i="2" s="1"/>
  <c r="T251" i="2" a="1"/>
  <c r="T251" i="2" s="1"/>
  <c r="S251" i="2"/>
  <c r="Q251" i="2"/>
  <c r="W251" i="2" s="1" a="1"/>
  <c r="W251" i="2" s="1"/>
  <c r="P251" i="2"/>
  <c r="O251" i="2"/>
  <c r="U251" i="2" s="1" a="1"/>
  <c r="U251" i="2" s="1"/>
  <c r="N251" i="2"/>
  <c r="M251" i="2"/>
  <c r="S251" i="2" s="1" a="1"/>
  <c r="L251" i="2"/>
  <c r="R251" i="2" s="1" a="1"/>
  <c r="R251" i="2" s="1"/>
  <c r="B251" i="2"/>
  <c r="S250" i="2"/>
  <c r="R250" i="2" a="1"/>
  <c r="R250" i="2"/>
  <c r="Q250" i="2"/>
  <c r="P250" i="2"/>
  <c r="O250" i="2"/>
  <c r="N250" i="2"/>
  <c r="M250" i="2"/>
  <c r="S250" i="2" s="1" a="1"/>
  <c r="L250" i="2"/>
  <c r="B250" i="2"/>
  <c r="S249" i="2" a="1"/>
  <c r="S249" i="2" s="1"/>
  <c r="R249" i="2" a="1"/>
  <c r="R249" i="2" s="1"/>
  <c r="Q249" i="2"/>
  <c r="P249" i="2"/>
  <c r="O249" i="2"/>
  <c r="N249" i="2"/>
  <c r="M249" i="2"/>
  <c r="L249" i="2"/>
  <c r="B249" i="2"/>
  <c r="S248" i="2" a="1"/>
  <c r="S248" i="2" s="1"/>
  <c r="R248" i="2" a="1"/>
  <c r="R248" i="2" s="1"/>
  <c r="Q248" i="2"/>
  <c r="P248" i="2"/>
  <c r="O248" i="2"/>
  <c r="N248" i="2"/>
  <c r="M248" i="2"/>
  <c r="L248" i="2"/>
  <c r="B248" i="2"/>
  <c r="R247" i="2" a="1"/>
  <c r="R247" i="2" s="1"/>
  <c r="Q247" i="2"/>
  <c r="P247" i="2"/>
  <c r="O247" i="2"/>
  <c r="N247" i="2"/>
  <c r="M247" i="2"/>
  <c r="S247" i="2" s="1" a="1"/>
  <c r="S247" i="2" s="1"/>
  <c r="L247" i="2"/>
  <c r="B247" i="2"/>
  <c r="R246" i="2" a="1"/>
  <c r="R246" i="2" s="1"/>
  <c r="Q246" i="2"/>
  <c r="P246" i="2"/>
  <c r="O246" i="2"/>
  <c r="N246" i="2"/>
  <c r="M246" i="2"/>
  <c r="L246" i="2"/>
  <c r="B246" i="2"/>
  <c r="T245" i="2"/>
  <c r="R245" i="2"/>
  <c r="Q245" i="2"/>
  <c r="W245" i="2" s="1" a="1"/>
  <c r="W245" i="2" s="1"/>
  <c r="P245" i="2"/>
  <c r="V245" i="2" s="1" a="1"/>
  <c r="V245" i="2" s="1"/>
  <c r="O245" i="2"/>
  <c r="U245" i="2" s="1" a="1"/>
  <c r="U245" i="2" s="1"/>
  <c r="N245" i="2"/>
  <c r="T245" i="2" s="1" a="1"/>
  <c r="M245" i="2"/>
  <c r="S245" i="2" s="1" a="1"/>
  <c r="S245" i="2" s="1"/>
  <c r="L245" i="2"/>
  <c r="R245" i="2" s="1" a="1"/>
  <c r="B245" i="2"/>
  <c r="U244" i="2" a="1"/>
  <c r="U244" i="2" s="1"/>
  <c r="T244" i="2" a="1"/>
  <c r="T244" i="2"/>
  <c r="S244" i="2" a="1"/>
  <c r="S244" i="2"/>
  <c r="R244" i="2"/>
  <c r="Q244" i="2"/>
  <c r="W244" i="2" s="1" a="1"/>
  <c r="W244" i="2" s="1"/>
  <c r="P244" i="2"/>
  <c r="V244" i="2" s="1" a="1"/>
  <c r="V244" i="2" s="1"/>
  <c r="O244" i="2"/>
  <c r="N244" i="2"/>
  <c r="M244" i="2"/>
  <c r="L244" i="2"/>
  <c r="R244" i="2" s="1" a="1"/>
  <c r="B244" i="2"/>
  <c r="W243" i="2" a="1"/>
  <c r="W243" i="2" s="1"/>
  <c r="V243" i="2" a="1"/>
  <c r="V243" i="2"/>
  <c r="T243" i="2" a="1"/>
  <c r="T243" i="2" s="1"/>
  <c r="R243" i="2" a="1"/>
  <c r="R243" i="2" s="1"/>
  <c r="Q243" i="2"/>
  <c r="P243" i="2"/>
  <c r="O243" i="2"/>
  <c r="U243" i="2" s="1" a="1"/>
  <c r="U243" i="2" s="1"/>
  <c r="N243" i="2"/>
  <c r="M243" i="2"/>
  <c r="S243" i="2" s="1" a="1"/>
  <c r="S243" i="2" s="1"/>
  <c r="L243" i="2"/>
  <c r="B243" i="2"/>
  <c r="S242" i="2" a="1"/>
  <c r="S242" i="2" s="1"/>
  <c r="R242" i="2"/>
  <c r="Q242" i="2"/>
  <c r="P242" i="2"/>
  <c r="O242" i="2"/>
  <c r="N242" i="2"/>
  <c r="M242" i="2"/>
  <c r="L242" i="2"/>
  <c r="R242" i="2" s="1" a="1"/>
  <c r="B242" i="2"/>
  <c r="S241" i="2" a="1"/>
  <c r="S241" i="2" s="1"/>
  <c r="R241" i="2" a="1"/>
  <c r="R241" i="2" s="1"/>
  <c r="Q241" i="2"/>
  <c r="P241" i="2"/>
  <c r="O241" i="2"/>
  <c r="N241" i="2"/>
  <c r="M241" i="2"/>
  <c r="L241" i="2"/>
  <c r="B241" i="2"/>
  <c r="S240" i="2" a="1"/>
  <c r="S240" i="2" s="1"/>
  <c r="R240" i="2"/>
  <c r="Q240" i="2"/>
  <c r="P240" i="2"/>
  <c r="O240" i="2"/>
  <c r="N240" i="2"/>
  <c r="M240" i="2"/>
  <c r="L240" i="2"/>
  <c r="R240" i="2" s="1" a="1"/>
  <c r="B240" i="2"/>
  <c r="R239" i="2" a="1"/>
  <c r="R239" i="2" s="1"/>
  <c r="Q239" i="2"/>
  <c r="P239" i="2"/>
  <c r="O239" i="2"/>
  <c r="N239" i="2"/>
  <c r="M239" i="2"/>
  <c r="L239" i="2"/>
  <c r="B239" i="2"/>
  <c r="V238" i="2" a="1"/>
  <c r="V238" i="2" s="1"/>
  <c r="U238" i="2" a="1"/>
  <c r="U238" i="2"/>
  <c r="S238" i="2" a="1"/>
  <c r="S238" i="2"/>
  <c r="R238" i="2"/>
  <c r="Q238" i="2"/>
  <c r="W238" i="2" s="1" a="1"/>
  <c r="W238" i="2" s="1"/>
  <c r="P238" i="2"/>
  <c r="O238" i="2"/>
  <c r="N238" i="2"/>
  <c r="T238" i="2" s="1" a="1"/>
  <c r="T238" i="2" s="1"/>
  <c r="M238" i="2"/>
  <c r="L238" i="2"/>
  <c r="R238" i="2" s="1" a="1"/>
  <c r="B238" i="2"/>
  <c r="V237" i="2" a="1"/>
  <c r="V237" i="2" s="1"/>
  <c r="S237" i="2" a="1"/>
  <c r="S237" i="2" s="1"/>
  <c r="Q237" i="2"/>
  <c r="W237" i="2" s="1" a="1"/>
  <c r="W237" i="2" s="1"/>
  <c r="P237" i="2"/>
  <c r="O237" i="2"/>
  <c r="U237" i="2" s="1" a="1"/>
  <c r="U237" i="2" s="1"/>
  <c r="N237" i="2"/>
  <c r="T237" i="2" s="1" a="1"/>
  <c r="T237" i="2" s="1"/>
  <c r="M237" i="2"/>
  <c r="L237" i="2"/>
  <c r="R237" i="2" s="1" a="1"/>
  <c r="R237" i="2" s="1"/>
  <c r="B237" i="2"/>
  <c r="V236" i="2" a="1"/>
  <c r="V236" i="2"/>
  <c r="U236" i="2" a="1"/>
  <c r="U236" i="2"/>
  <c r="S236" i="2"/>
  <c r="Q236" i="2"/>
  <c r="W236" i="2" s="1" a="1"/>
  <c r="W236" i="2" s="1"/>
  <c r="P236" i="2"/>
  <c r="O236" i="2"/>
  <c r="N236" i="2"/>
  <c r="T236" i="2" s="1" a="1"/>
  <c r="T236" i="2" s="1"/>
  <c r="M236" i="2"/>
  <c r="S236" i="2" s="1" a="1"/>
  <c r="L236" i="2"/>
  <c r="R236" i="2" s="1" a="1"/>
  <c r="R236" i="2" s="1"/>
  <c r="B236" i="2"/>
  <c r="Q235" i="2"/>
  <c r="P235" i="2"/>
  <c r="O235" i="2"/>
  <c r="N235" i="2"/>
  <c r="M235" i="2"/>
  <c r="S235" i="2" s="1" a="1"/>
  <c r="S235" i="2" s="1"/>
  <c r="L235" i="2"/>
  <c r="R235" i="2" s="1" a="1"/>
  <c r="R235" i="2" s="1"/>
  <c r="B235" i="2"/>
  <c r="R234" i="2" a="1"/>
  <c r="R234" i="2" s="1"/>
  <c r="Q234" i="2"/>
  <c r="P234" i="2"/>
  <c r="O234" i="2"/>
  <c r="N234" i="2"/>
  <c r="M234" i="2"/>
  <c r="S234" i="2" s="1" a="1"/>
  <c r="S234" i="2" s="1"/>
  <c r="L234" i="2"/>
  <c r="B234" i="2"/>
  <c r="R233" i="2" a="1"/>
  <c r="R233" i="2" s="1"/>
  <c r="Q233" i="2"/>
  <c r="P233" i="2"/>
  <c r="O233" i="2"/>
  <c r="N233" i="2"/>
  <c r="M233" i="2"/>
  <c r="S233" i="2" s="1" a="1"/>
  <c r="S233" i="2" s="1"/>
  <c r="L233" i="2"/>
  <c r="B233" i="2"/>
  <c r="R232" i="2" a="1"/>
  <c r="R232" i="2" s="1"/>
  <c r="Q232" i="2"/>
  <c r="P232" i="2"/>
  <c r="O232" i="2"/>
  <c r="N232" i="2"/>
  <c r="M232" i="2"/>
  <c r="L232" i="2"/>
  <c r="B232" i="2"/>
  <c r="W231" i="2" a="1"/>
  <c r="W231" i="2"/>
  <c r="U231" i="2" a="1"/>
  <c r="U231" i="2"/>
  <c r="T231" i="2" a="1"/>
  <c r="T231" i="2"/>
  <c r="Q231" i="2"/>
  <c r="P231" i="2"/>
  <c r="V231" i="2" s="1" a="1"/>
  <c r="V231" i="2" s="1"/>
  <c r="O231" i="2"/>
  <c r="N231" i="2"/>
  <c r="M231" i="2"/>
  <c r="S231" i="2" s="1" a="1"/>
  <c r="S231" i="2" s="1"/>
  <c r="L231" i="2"/>
  <c r="R231" i="2" s="1" a="1"/>
  <c r="R231" i="2" s="1"/>
  <c r="B231" i="2"/>
  <c r="W230" i="2" a="1"/>
  <c r="W230" i="2"/>
  <c r="U230" i="2" a="1"/>
  <c r="U230" i="2" s="1"/>
  <c r="T230" i="2"/>
  <c r="S230" i="2"/>
  <c r="Q230" i="2"/>
  <c r="P230" i="2"/>
  <c r="V230" i="2" s="1" a="1"/>
  <c r="V230" i="2" s="1"/>
  <c r="O230" i="2"/>
  <c r="N230" i="2"/>
  <c r="T230" i="2" s="1" a="1"/>
  <c r="M230" i="2"/>
  <c r="S230" i="2" s="1" a="1"/>
  <c r="L230" i="2"/>
  <c r="R230" i="2" s="1" a="1"/>
  <c r="R230" i="2" s="1"/>
  <c r="B230" i="2"/>
  <c r="W229" i="2" a="1"/>
  <c r="W229" i="2" s="1"/>
  <c r="U229" i="2" a="1"/>
  <c r="U229" i="2" s="1"/>
  <c r="R229" i="2"/>
  <c r="Q229" i="2"/>
  <c r="P229" i="2"/>
  <c r="V229" i="2" s="1" a="1"/>
  <c r="V229" i="2" s="1"/>
  <c r="O229" i="2"/>
  <c r="N229" i="2"/>
  <c r="T229" i="2" s="1" a="1"/>
  <c r="T229" i="2" s="1"/>
  <c r="M229" i="2"/>
  <c r="S229" i="2" s="1" a="1"/>
  <c r="S229" i="2" s="1"/>
  <c r="L229" i="2"/>
  <c r="R229" i="2" s="1" a="1"/>
  <c r="B229" i="2"/>
  <c r="R228" i="2" a="1"/>
  <c r="R228" i="2" s="1"/>
  <c r="Q228" i="2"/>
  <c r="P228" i="2"/>
  <c r="O228" i="2"/>
  <c r="N228" i="2"/>
  <c r="M228" i="2"/>
  <c r="L228" i="2"/>
  <c r="B228" i="2"/>
  <c r="Q227" i="2"/>
  <c r="P227" i="2"/>
  <c r="O227" i="2"/>
  <c r="N227" i="2"/>
  <c r="M227" i="2"/>
  <c r="S227" i="2" s="1" a="1"/>
  <c r="S227" i="2" s="1"/>
  <c r="L227" i="2"/>
  <c r="R227" i="2" s="1" a="1"/>
  <c r="R227" i="2" s="1"/>
  <c r="B227" i="2"/>
  <c r="R226" i="2"/>
  <c r="Q226" i="2"/>
  <c r="P226" i="2"/>
  <c r="O226" i="2"/>
  <c r="N226" i="2"/>
  <c r="M226" i="2"/>
  <c r="L226" i="2"/>
  <c r="R226" i="2" s="1" a="1"/>
  <c r="B226" i="2"/>
  <c r="S225" i="2" a="1"/>
  <c r="S225" i="2" s="1"/>
  <c r="Q225" i="2"/>
  <c r="P225" i="2"/>
  <c r="O225" i="2"/>
  <c r="N225" i="2"/>
  <c r="M225" i="2"/>
  <c r="L225" i="2"/>
  <c r="R225" i="2" s="1" a="1"/>
  <c r="R225" i="2" s="1"/>
  <c r="B225" i="2"/>
  <c r="W224" i="2" a="1"/>
  <c r="W224" i="2" s="1"/>
  <c r="U224" i="2"/>
  <c r="T224" i="2"/>
  <c r="R224" i="2"/>
  <c r="Q224" i="2"/>
  <c r="P224" i="2"/>
  <c r="V224" i="2" s="1" a="1"/>
  <c r="V224" i="2" s="1"/>
  <c r="O224" i="2"/>
  <c r="U224" i="2" s="1" a="1"/>
  <c r="N224" i="2"/>
  <c r="T224" i="2" s="1" a="1"/>
  <c r="M224" i="2"/>
  <c r="S224" i="2" s="1" a="1"/>
  <c r="S224" i="2" s="1"/>
  <c r="L224" i="2"/>
  <c r="R224" i="2" s="1" a="1"/>
  <c r="B224" i="2"/>
  <c r="S223" i="2" a="1"/>
  <c r="S223" i="2"/>
  <c r="R223" i="2" a="1"/>
  <c r="R223" i="2"/>
  <c r="Q223" i="2"/>
  <c r="W223" i="2" s="1" a="1"/>
  <c r="W223" i="2" s="1"/>
  <c r="P223" i="2"/>
  <c r="V223" i="2" s="1" a="1"/>
  <c r="V223" i="2" s="1"/>
  <c r="O223" i="2"/>
  <c r="U223" i="2" s="1" a="1"/>
  <c r="U223" i="2" s="1"/>
  <c r="N223" i="2"/>
  <c r="T223" i="2" s="1" a="1"/>
  <c r="T223" i="2" s="1"/>
  <c r="M223" i="2"/>
  <c r="L223" i="2"/>
  <c r="B223" i="2"/>
  <c r="V222" i="2" a="1"/>
  <c r="V222" i="2" s="1"/>
  <c r="U222" i="2" a="1"/>
  <c r="U222" i="2" s="1"/>
  <c r="T222" i="2" a="1"/>
  <c r="T222" i="2" s="1"/>
  <c r="S222" i="2" a="1"/>
  <c r="S222" i="2" s="1"/>
  <c r="R222" i="2" a="1"/>
  <c r="R222" i="2" s="1"/>
  <c r="Q222" i="2"/>
  <c r="W222" i="2" s="1" a="1"/>
  <c r="W222" i="2" s="1"/>
  <c r="P222" i="2"/>
  <c r="O222" i="2"/>
  <c r="N222" i="2"/>
  <c r="M222" i="2"/>
  <c r="L222" i="2"/>
  <c r="B222" i="2"/>
  <c r="Q221" i="2"/>
  <c r="P221" i="2"/>
  <c r="O221" i="2"/>
  <c r="N221" i="2"/>
  <c r="M221" i="2"/>
  <c r="L221" i="2"/>
  <c r="R221" i="2" s="1" a="1"/>
  <c r="R221" i="2" s="1"/>
  <c r="B221" i="2"/>
  <c r="Q220" i="2"/>
  <c r="P220" i="2"/>
  <c r="O220" i="2"/>
  <c r="N220" i="2"/>
  <c r="M220" i="2"/>
  <c r="L220" i="2"/>
  <c r="R220" i="2" s="1" a="1"/>
  <c r="R220" i="2" s="1"/>
  <c r="B220" i="2"/>
  <c r="S219" i="2" a="1"/>
  <c r="S219" i="2" s="1"/>
  <c r="R219" i="2"/>
  <c r="Q219" i="2"/>
  <c r="P219" i="2"/>
  <c r="O219" i="2"/>
  <c r="N219" i="2"/>
  <c r="M219" i="2"/>
  <c r="L219" i="2"/>
  <c r="R219" i="2" s="1" a="1"/>
  <c r="B219" i="2"/>
  <c r="S218" i="2" a="1"/>
  <c r="S218" i="2" s="1"/>
  <c r="R218" i="2" a="1"/>
  <c r="R218" i="2" s="1"/>
  <c r="Q218" i="2"/>
  <c r="P218" i="2"/>
  <c r="O218" i="2"/>
  <c r="N218" i="2"/>
  <c r="M218" i="2"/>
  <c r="L218" i="2"/>
  <c r="B218" i="2"/>
  <c r="U217" i="2" a="1"/>
  <c r="U217" i="2"/>
  <c r="T217" i="2" a="1"/>
  <c r="T217" i="2"/>
  <c r="S217" i="2" a="1"/>
  <c r="S217" i="2" s="1"/>
  <c r="R217" i="2" a="1"/>
  <c r="R217" i="2" s="1"/>
  <c r="Q217" i="2"/>
  <c r="W217" i="2" s="1" a="1"/>
  <c r="W217" i="2" s="1"/>
  <c r="P217" i="2"/>
  <c r="V217" i="2" s="1" a="1"/>
  <c r="V217" i="2" s="1"/>
  <c r="O217" i="2"/>
  <c r="N217" i="2"/>
  <c r="M217" i="2"/>
  <c r="L217" i="2"/>
  <c r="B217" i="2"/>
  <c r="W216" i="2" a="1"/>
  <c r="W216" i="2" s="1"/>
  <c r="U216" i="2" a="1"/>
  <c r="U216" i="2" s="1"/>
  <c r="T216" i="2" a="1"/>
  <c r="T216" i="2" s="1"/>
  <c r="S216" i="2" a="1"/>
  <c r="S216" i="2" s="1"/>
  <c r="R216" i="2" a="1"/>
  <c r="R216" i="2" s="1"/>
  <c r="Q216" i="2"/>
  <c r="P216" i="2"/>
  <c r="V216" i="2" s="1" a="1"/>
  <c r="V216" i="2" s="1"/>
  <c r="O216" i="2"/>
  <c r="N216" i="2"/>
  <c r="M216" i="2"/>
  <c r="L216" i="2"/>
  <c r="B216" i="2"/>
  <c r="W215" i="2" a="1"/>
  <c r="W215" i="2" s="1"/>
  <c r="U215" i="2" a="1"/>
  <c r="U215" i="2" s="1"/>
  <c r="T215" i="2" a="1"/>
  <c r="T215" i="2" s="1"/>
  <c r="R215" i="2" a="1"/>
  <c r="R215" i="2" s="1"/>
  <c r="Q215" i="2"/>
  <c r="P215" i="2"/>
  <c r="V215" i="2" s="1" a="1"/>
  <c r="V215" i="2" s="1"/>
  <c r="O215" i="2"/>
  <c r="N215" i="2"/>
  <c r="M215" i="2"/>
  <c r="S215" i="2" s="1" a="1"/>
  <c r="S215" i="2" s="1"/>
  <c r="L215" i="2"/>
  <c r="B215" i="2"/>
  <c r="Q214" i="2"/>
  <c r="P214" i="2"/>
  <c r="O214" i="2"/>
  <c r="N214" i="2"/>
  <c r="M214" i="2"/>
  <c r="L214" i="2"/>
  <c r="R214" i="2" s="1" a="1"/>
  <c r="R214" i="2" s="1"/>
  <c r="B214" i="2"/>
  <c r="R213" i="2"/>
  <c r="Q213" i="2"/>
  <c r="P213" i="2"/>
  <c r="O213" i="2"/>
  <c r="N213" i="2"/>
  <c r="M213" i="2"/>
  <c r="S213" i="2" s="1" a="1"/>
  <c r="S213" i="2" s="1"/>
  <c r="L213" i="2"/>
  <c r="R213" i="2" s="1" a="1"/>
  <c r="B213" i="2"/>
  <c r="R212" i="2" a="1"/>
  <c r="R212" i="2" s="1"/>
  <c r="Q212" i="2"/>
  <c r="P212" i="2"/>
  <c r="O212" i="2"/>
  <c r="N212" i="2"/>
  <c r="M212" i="2"/>
  <c r="L212" i="2"/>
  <c r="B212" i="2"/>
  <c r="Q211" i="2"/>
  <c r="P211" i="2"/>
  <c r="O211" i="2"/>
  <c r="N211" i="2"/>
  <c r="M211" i="2"/>
  <c r="L211" i="2"/>
  <c r="R211" i="2" s="1" a="1"/>
  <c r="R211" i="2" s="1"/>
  <c r="B211" i="2"/>
  <c r="W210" i="2" a="1"/>
  <c r="W210" i="2" s="1"/>
  <c r="V210" i="2" a="1"/>
  <c r="V210" i="2" s="1"/>
  <c r="T210" i="2" a="1"/>
  <c r="T210" i="2" s="1"/>
  <c r="Q210" i="2"/>
  <c r="P210" i="2"/>
  <c r="O210" i="2"/>
  <c r="U210" i="2" s="1" a="1"/>
  <c r="U210" i="2" s="1"/>
  <c r="N210" i="2"/>
  <c r="M210" i="2"/>
  <c r="S210" i="2" s="1" a="1"/>
  <c r="S210" i="2" s="1"/>
  <c r="L210" i="2"/>
  <c r="R210" i="2" s="1" a="1"/>
  <c r="R210" i="2" s="1"/>
  <c r="B210" i="2"/>
  <c r="V209" i="2"/>
  <c r="Q209" i="2"/>
  <c r="W209" i="2" s="1" a="1"/>
  <c r="W209" i="2" s="1"/>
  <c r="P209" i="2"/>
  <c r="V209" i="2" s="1" a="1"/>
  <c r="O209" i="2"/>
  <c r="U209" i="2" s="1" a="1"/>
  <c r="U209" i="2" s="1"/>
  <c r="N209" i="2"/>
  <c r="T209" i="2" s="1" a="1"/>
  <c r="T209" i="2" s="1"/>
  <c r="M209" i="2"/>
  <c r="S209" i="2" s="1" a="1"/>
  <c r="S209" i="2" s="1"/>
  <c r="L209" i="2"/>
  <c r="R209" i="2" s="1" a="1"/>
  <c r="R209" i="2" s="1"/>
  <c r="B209" i="2"/>
  <c r="T208" i="2"/>
  <c r="Q208" i="2"/>
  <c r="W208" i="2" s="1" a="1"/>
  <c r="W208" i="2" s="1"/>
  <c r="P208" i="2"/>
  <c r="V208" i="2" s="1" a="1"/>
  <c r="V208" i="2" s="1"/>
  <c r="O208" i="2"/>
  <c r="U208" i="2" s="1" a="1"/>
  <c r="U208" i="2" s="1"/>
  <c r="N208" i="2"/>
  <c r="T208" i="2" s="1" a="1"/>
  <c r="M208" i="2"/>
  <c r="S208" i="2" s="1" a="1"/>
  <c r="S208" i="2" s="1"/>
  <c r="L208" i="2"/>
  <c r="R208" i="2" s="1" a="1"/>
  <c r="R208" i="2" s="1"/>
  <c r="B208" i="2"/>
  <c r="S207" i="2" a="1"/>
  <c r="S207" i="2" s="1"/>
  <c r="R207" i="2" a="1"/>
  <c r="R207" i="2" s="1"/>
  <c r="Q207" i="2"/>
  <c r="P207" i="2"/>
  <c r="O207" i="2"/>
  <c r="N207" i="2"/>
  <c r="M207" i="2"/>
  <c r="L207" i="2"/>
  <c r="B207" i="2"/>
  <c r="R206" i="2" a="1"/>
  <c r="R206" i="2" s="1"/>
  <c r="Q206" i="2"/>
  <c r="P206" i="2"/>
  <c r="O206" i="2"/>
  <c r="N206" i="2"/>
  <c r="M206" i="2"/>
  <c r="L206" i="2"/>
  <c r="B206" i="2"/>
  <c r="Q205" i="2"/>
  <c r="P205" i="2"/>
  <c r="O205" i="2"/>
  <c r="N205" i="2"/>
  <c r="M205" i="2"/>
  <c r="L205" i="2"/>
  <c r="R205" i="2" s="1" a="1"/>
  <c r="R205" i="2" s="1"/>
  <c r="B205" i="2"/>
  <c r="R204" i="2"/>
  <c r="Q204" i="2"/>
  <c r="P204" i="2"/>
  <c r="O204" i="2"/>
  <c r="N204" i="2"/>
  <c r="M204" i="2"/>
  <c r="L204" i="2"/>
  <c r="R204" i="2" s="1" a="1"/>
  <c r="B204" i="2"/>
  <c r="W203" i="2" a="1"/>
  <c r="W203" i="2" s="1"/>
  <c r="V203" i="2" a="1"/>
  <c r="V203" i="2" s="1"/>
  <c r="S203" i="2" a="1"/>
  <c r="S203" i="2"/>
  <c r="Q203" i="2"/>
  <c r="P203" i="2"/>
  <c r="O203" i="2"/>
  <c r="U203" i="2" s="1" a="1"/>
  <c r="U203" i="2" s="1"/>
  <c r="N203" i="2"/>
  <c r="T203" i="2" s="1" a="1"/>
  <c r="T203" i="2" s="1"/>
  <c r="M203" i="2"/>
  <c r="L203" i="2"/>
  <c r="R203" i="2" s="1" a="1"/>
  <c r="R203" i="2" s="1"/>
  <c r="B203" i="2"/>
  <c r="W202" i="2" a="1"/>
  <c r="W202" i="2" s="1"/>
  <c r="S202" i="2" a="1"/>
  <c r="S202" i="2"/>
  <c r="R202" i="2" a="1"/>
  <c r="R202" i="2"/>
  <c r="Q202" i="2"/>
  <c r="P202" i="2"/>
  <c r="V202" i="2" s="1" a="1"/>
  <c r="V202" i="2" s="1"/>
  <c r="O202" i="2"/>
  <c r="U202" i="2" s="1" a="1"/>
  <c r="U202" i="2" s="1"/>
  <c r="N202" i="2"/>
  <c r="T202" i="2" s="1" a="1"/>
  <c r="T202" i="2" s="1"/>
  <c r="M202" i="2"/>
  <c r="L202" i="2"/>
  <c r="B202" i="2"/>
  <c r="U201" i="2" a="1"/>
  <c r="U201" i="2"/>
  <c r="T201" i="2" a="1"/>
  <c r="T201" i="2"/>
  <c r="S201" i="2"/>
  <c r="R201" i="2" a="1"/>
  <c r="R201" i="2"/>
  <c r="Q201" i="2"/>
  <c r="W201" i="2" s="1" a="1"/>
  <c r="W201" i="2" s="1"/>
  <c r="P201" i="2"/>
  <c r="V201" i="2" s="1" a="1"/>
  <c r="V201" i="2" s="1"/>
  <c r="O201" i="2"/>
  <c r="N201" i="2"/>
  <c r="M201" i="2"/>
  <c r="S201" i="2" s="1" a="1"/>
  <c r="L201" i="2"/>
  <c r="B201" i="2"/>
  <c r="W200" i="2" a="1"/>
  <c r="W200" i="2" s="1"/>
  <c r="U200" i="2" a="1"/>
  <c r="U200" i="2"/>
  <c r="S200" i="2" a="1"/>
  <c r="S200" i="2"/>
  <c r="Q200" i="2"/>
  <c r="P200" i="2"/>
  <c r="V200" i="2" s="1" a="1"/>
  <c r="V200" i="2" s="1"/>
  <c r="O200" i="2"/>
  <c r="N200" i="2"/>
  <c r="T200" i="2" s="1" a="1"/>
  <c r="T200" i="2" s="1"/>
  <c r="M200" i="2"/>
  <c r="L200" i="2"/>
  <c r="R200" i="2" s="1" a="1"/>
  <c r="R200" i="2" s="1"/>
  <c r="B200" i="2"/>
  <c r="W199" i="2" a="1"/>
  <c r="W199" i="2" s="1"/>
  <c r="U199" i="2" a="1"/>
  <c r="U199" i="2" s="1"/>
  <c r="T199" i="2" a="1"/>
  <c r="T199" i="2"/>
  <c r="Q199" i="2"/>
  <c r="P199" i="2"/>
  <c r="V199" i="2" s="1" a="1"/>
  <c r="V199" i="2" s="1"/>
  <c r="O199" i="2"/>
  <c r="N199" i="2"/>
  <c r="M199" i="2"/>
  <c r="S199" i="2" s="1" a="1"/>
  <c r="S199" i="2" s="1"/>
  <c r="L199" i="2"/>
  <c r="R199" i="2" s="1" a="1"/>
  <c r="R199" i="2" s="1"/>
  <c r="B199" i="2"/>
  <c r="W198" i="2" a="1"/>
  <c r="W198" i="2" s="1"/>
  <c r="U198" i="2" a="1"/>
  <c r="U198" i="2" s="1"/>
  <c r="S198" i="2"/>
  <c r="Q198" i="2"/>
  <c r="P198" i="2"/>
  <c r="V198" i="2" s="1" a="1"/>
  <c r="V198" i="2" s="1"/>
  <c r="O198" i="2"/>
  <c r="N198" i="2"/>
  <c r="T198" i="2" s="1" a="1"/>
  <c r="T198" i="2" s="1"/>
  <c r="M198" i="2"/>
  <c r="S198" i="2" s="1" a="1"/>
  <c r="L198" i="2"/>
  <c r="R198" i="2" s="1" a="1"/>
  <c r="R198" i="2" s="1"/>
  <c r="B198" i="2"/>
  <c r="W197" i="2" a="1"/>
  <c r="W197" i="2" s="1"/>
  <c r="S197" i="2"/>
  <c r="R197" i="2" a="1"/>
  <c r="R197" i="2" s="1"/>
  <c r="Q197" i="2"/>
  <c r="P197" i="2"/>
  <c r="V197" i="2" s="1" a="1"/>
  <c r="V197" i="2" s="1"/>
  <c r="O197" i="2"/>
  <c r="U197" i="2" s="1" a="1"/>
  <c r="U197" i="2" s="1"/>
  <c r="N197" i="2"/>
  <c r="T197" i="2" s="1" a="1"/>
  <c r="T197" i="2" s="1"/>
  <c r="M197" i="2"/>
  <c r="S197" i="2" s="1" a="1"/>
  <c r="L197" i="2"/>
  <c r="B197" i="2"/>
  <c r="T196" i="2" a="1"/>
  <c r="T196" i="2" s="1"/>
  <c r="S196" i="2" a="1"/>
  <c r="S196" i="2" s="1"/>
  <c r="R196" i="2" a="1"/>
  <c r="R196" i="2" s="1"/>
  <c r="Q196" i="2"/>
  <c r="W196" i="2" s="1" a="1"/>
  <c r="W196" i="2" s="1"/>
  <c r="P196" i="2"/>
  <c r="V196" i="2" s="1" a="1"/>
  <c r="V196" i="2" s="1"/>
  <c r="O196" i="2"/>
  <c r="U196" i="2" s="1" a="1"/>
  <c r="U196" i="2" s="1"/>
  <c r="N196" i="2"/>
  <c r="M196" i="2"/>
  <c r="L196" i="2"/>
  <c r="B196" i="2"/>
  <c r="W195" i="2" a="1"/>
  <c r="W195" i="2"/>
  <c r="V195" i="2" a="1"/>
  <c r="V195" i="2"/>
  <c r="T195" i="2" a="1"/>
  <c r="T195" i="2" s="1"/>
  <c r="R195" i="2" a="1"/>
  <c r="R195" i="2"/>
  <c r="Q195" i="2"/>
  <c r="P195" i="2"/>
  <c r="O195" i="2"/>
  <c r="U195" i="2" s="1" a="1"/>
  <c r="U195" i="2" s="1"/>
  <c r="N195" i="2"/>
  <c r="M195" i="2"/>
  <c r="S195" i="2" s="1" a="1"/>
  <c r="S195" i="2" s="1"/>
  <c r="L195" i="2"/>
  <c r="B195" i="2"/>
  <c r="W194" i="2" a="1"/>
  <c r="W194" i="2" s="1"/>
  <c r="V194" i="2" a="1"/>
  <c r="V194" i="2" s="1"/>
  <c r="U194" i="2" a="1"/>
  <c r="U194" i="2" s="1"/>
  <c r="T194" i="2" a="1"/>
  <c r="T194" i="2" s="1"/>
  <c r="S194" i="2" a="1"/>
  <c r="S194" i="2" s="1"/>
  <c r="R194" i="2"/>
  <c r="Q194" i="2"/>
  <c r="P194" i="2"/>
  <c r="O194" i="2"/>
  <c r="N194" i="2"/>
  <c r="M194" i="2"/>
  <c r="L194" i="2"/>
  <c r="R194" i="2" s="1" a="1"/>
  <c r="B194" i="2"/>
  <c r="R193" i="2" a="1"/>
  <c r="R193" i="2" s="1"/>
  <c r="Q193" i="2"/>
  <c r="P193" i="2"/>
  <c r="O193" i="2"/>
  <c r="N193" i="2"/>
  <c r="M193" i="2"/>
  <c r="L193" i="2"/>
  <c r="B193" i="2"/>
  <c r="R192" i="2" a="1"/>
  <c r="R192" i="2" s="1"/>
  <c r="Q192" i="2"/>
  <c r="P192" i="2"/>
  <c r="O192" i="2"/>
  <c r="N192" i="2"/>
  <c r="M192" i="2"/>
  <c r="L192" i="2"/>
  <c r="B192" i="2"/>
  <c r="R191" i="2" a="1"/>
  <c r="R191" i="2" s="1"/>
  <c r="Q191" i="2"/>
  <c r="P191" i="2"/>
  <c r="O191" i="2"/>
  <c r="N191" i="2"/>
  <c r="M191" i="2"/>
  <c r="L191" i="2"/>
  <c r="B191" i="2"/>
  <c r="S190" i="2" a="1"/>
  <c r="S190" i="2" s="1"/>
  <c r="R190" i="2" a="1"/>
  <c r="R190" i="2" s="1"/>
  <c r="Q190" i="2"/>
  <c r="P190" i="2"/>
  <c r="O190" i="2"/>
  <c r="N190" i="2"/>
  <c r="M190" i="2"/>
  <c r="L190" i="2"/>
  <c r="B190" i="2"/>
  <c r="W189" i="2" a="1"/>
  <c r="W189" i="2" s="1"/>
  <c r="V189" i="2" a="1"/>
  <c r="V189" i="2"/>
  <c r="U189" i="2" a="1"/>
  <c r="U189" i="2"/>
  <c r="T189" i="2"/>
  <c r="S189" i="2" a="1"/>
  <c r="S189" i="2"/>
  <c r="Q189" i="2"/>
  <c r="P189" i="2"/>
  <c r="O189" i="2"/>
  <c r="N189" i="2"/>
  <c r="T189" i="2" s="1" a="1"/>
  <c r="M189" i="2"/>
  <c r="L189" i="2"/>
  <c r="R189" i="2" s="1" a="1"/>
  <c r="R189" i="2" s="1"/>
  <c r="B189" i="2"/>
  <c r="W188" i="2" a="1"/>
  <c r="W188" i="2" s="1"/>
  <c r="V188" i="2" a="1"/>
  <c r="V188" i="2" s="1"/>
  <c r="U188" i="2" a="1"/>
  <c r="U188" i="2" s="1"/>
  <c r="T188" i="2" a="1"/>
  <c r="T188" i="2" s="1"/>
  <c r="Q188" i="2"/>
  <c r="P188" i="2"/>
  <c r="O188" i="2"/>
  <c r="N188" i="2"/>
  <c r="M188" i="2"/>
  <c r="S188" i="2" s="1" a="1"/>
  <c r="S188" i="2" s="1"/>
  <c r="L188" i="2"/>
  <c r="R188" i="2" s="1" a="1"/>
  <c r="R188" i="2" s="1"/>
  <c r="B188" i="2"/>
  <c r="W187" i="2" a="1"/>
  <c r="W187" i="2" s="1"/>
  <c r="V187" i="2" a="1"/>
  <c r="V187" i="2" s="1"/>
  <c r="S187" i="2" a="1"/>
  <c r="S187" i="2"/>
  <c r="Q187" i="2"/>
  <c r="P187" i="2"/>
  <c r="O187" i="2"/>
  <c r="U187" i="2" s="1" a="1"/>
  <c r="U187" i="2" s="1"/>
  <c r="N187" i="2"/>
  <c r="T187" i="2" s="1" a="1"/>
  <c r="T187" i="2" s="1"/>
  <c r="M187" i="2"/>
  <c r="L187" i="2"/>
  <c r="R187" i="2" s="1" a="1"/>
  <c r="R187" i="2" s="1"/>
  <c r="B187" i="2"/>
  <c r="R186" i="2" a="1"/>
  <c r="R186" i="2"/>
  <c r="Q186" i="2"/>
  <c r="P186" i="2"/>
  <c r="O186" i="2"/>
  <c r="N186" i="2"/>
  <c r="M186" i="2"/>
  <c r="L186" i="2"/>
  <c r="B186" i="2"/>
  <c r="R185" i="2" a="1"/>
  <c r="R185" i="2" s="1"/>
  <c r="Q185" i="2"/>
  <c r="P185" i="2"/>
  <c r="O185" i="2"/>
  <c r="N185" i="2"/>
  <c r="M185" i="2"/>
  <c r="S185" i="2" s="1" a="1"/>
  <c r="S185" i="2" s="1"/>
  <c r="L185" i="2"/>
  <c r="B185" i="2"/>
  <c r="R184" i="2" a="1"/>
  <c r="R184" i="2" s="1"/>
  <c r="Q184" i="2"/>
  <c r="P184" i="2"/>
  <c r="O184" i="2"/>
  <c r="N184" i="2"/>
  <c r="M184" i="2"/>
  <c r="L184" i="2"/>
  <c r="B184" i="2"/>
  <c r="R183" i="2" a="1"/>
  <c r="R183" i="2" s="1"/>
  <c r="Q183" i="2"/>
  <c r="P183" i="2"/>
  <c r="O183" i="2"/>
  <c r="N183" i="2"/>
  <c r="M183" i="2"/>
  <c r="L183" i="2"/>
  <c r="B183" i="2"/>
  <c r="W182" i="2"/>
  <c r="U182" i="2" a="1"/>
  <c r="U182" i="2" s="1"/>
  <c r="S182" i="2"/>
  <c r="Q182" i="2"/>
  <c r="W182" i="2" s="1" a="1"/>
  <c r="P182" i="2"/>
  <c r="V182" i="2" s="1" a="1"/>
  <c r="V182" i="2" s="1"/>
  <c r="O182" i="2"/>
  <c r="N182" i="2"/>
  <c r="T182" i="2" s="1" a="1"/>
  <c r="T182" i="2" s="1"/>
  <c r="M182" i="2"/>
  <c r="S182" i="2" s="1" a="1"/>
  <c r="L182" i="2"/>
  <c r="R182" i="2" s="1" a="1"/>
  <c r="R182" i="2" s="1"/>
  <c r="B182" i="2"/>
  <c r="S181" i="2" a="1"/>
  <c r="S181" i="2" s="1"/>
  <c r="R181" i="2" a="1"/>
  <c r="R181" i="2"/>
  <c r="Q181" i="2"/>
  <c r="W181" i="2" s="1" a="1"/>
  <c r="W181" i="2" s="1"/>
  <c r="P181" i="2"/>
  <c r="V181" i="2" s="1" a="1"/>
  <c r="V181" i="2" s="1"/>
  <c r="O181" i="2"/>
  <c r="U181" i="2" s="1" a="1"/>
  <c r="U181" i="2" s="1"/>
  <c r="N181" i="2"/>
  <c r="T181" i="2" s="1" a="1"/>
  <c r="T181" i="2" s="1"/>
  <c r="M181" i="2"/>
  <c r="L181" i="2"/>
  <c r="B181" i="2"/>
  <c r="T180" i="2" a="1"/>
  <c r="T180" i="2" s="1"/>
  <c r="S180" i="2" a="1"/>
  <c r="S180" i="2" s="1"/>
  <c r="R180" i="2" a="1"/>
  <c r="R180" i="2" s="1"/>
  <c r="Q180" i="2"/>
  <c r="W180" i="2" s="1" a="1"/>
  <c r="W180" i="2" s="1"/>
  <c r="P180" i="2"/>
  <c r="V180" i="2" s="1" a="1"/>
  <c r="V180" i="2" s="1"/>
  <c r="O180" i="2"/>
  <c r="U180" i="2" s="1" a="1"/>
  <c r="U180" i="2" s="1"/>
  <c r="N180" i="2"/>
  <c r="M180" i="2"/>
  <c r="L180" i="2"/>
  <c r="B180" i="2"/>
  <c r="R179" i="2" a="1"/>
  <c r="R179" i="2"/>
  <c r="Q179" i="2"/>
  <c r="P179" i="2"/>
  <c r="O179" i="2"/>
  <c r="N179" i="2"/>
  <c r="M179" i="2"/>
  <c r="S179" i="2" s="1" a="1"/>
  <c r="S179" i="2" s="1"/>
  <c r="L179" i="2"/>
  <c r="B179" i="2"/>
  <c r="S178" i="2" a="1"/>
  <c r="S178" i="2" s="1"/>
  <c r="R178" i="2"/>
  <c r="Q178" i="2"/>
  <c r="P178" i="2"/>
  <c r="O178" i="2"/>
  <c r="N178" i="2"/>
  <c r="M178" i="2"/>
  <c r="L178" i="2"/>
  <c r="R178" i="2" s="1" a="1"/>
  <c r="B178" i="2"/>
  <c r="R177" i="2"/>
  <c r="Q177" i="2"/>
  <c r="P177" i="2"/>
  <c r="O177" i="2"/>
  <c r="N177" i="2"/>
  <c r="M177" i="2"/>
  <c r="L177" i="2"/>
  <c r="R177" i="2" s="1" a="1"/>
  <c r="B177" i="2"/>
  <c r="R176" i="2" a="1"/>
  <c r="R176" i="2" s="1"/>
  <c r="Q176" i="2"/>
  <c r="P176" i="2"/>
  <c r="O176" i="2"/>
  <c r="N176" i="2"/>
  <c r="M176" i="2"/>
  <c r="S176" i="2" s="1" a="1"/>
  <c r="S176" i="2" s="1"/>
  <c r="L176" i="2"/>
  <c r="B176" i="2"/>
  <c r="V175" i="2" a="1"/>
  <c r="V175" i="2"/>
  <c r="T175" i="2"/>
  <c r="S175" i="2" a="1"/>
  <c r="S175" i="2"/>
  <c r="R175" i="2" a="1"/>
  <c r="R175" i="2"/>
  <c r="Q175" i="2"/>
  <c r="W175" i="2" s="1" a="1"/>
  <c r="W175" i="2" s="1"/>
  <c r="P175" i="2"/>
  <c r="O175" i="2"/>
  <c r="U175" i="2" s="1" a="1"/>
  <c r="U175" i="2" s="1"/>
  <c r="N175" i="2"/>
  <c r="T175" i="2" s="1" a="1"/>
  <c r="M175" i="2"/>
  <c r="L175" i="2"/>
  <c r="B175" i="2"/>
  <c r="V174" i="2" a="1"/>
  <c r="V174" i="2" s="1"/>
  <c r="U174" i="2" a="1"/>
  <c r="U174" i="2" s="1"/>
  <c r="T174" i="2" a="1"/>
  <c r="T174" i="2" s="1"/>
  <c r="R174" i="2" a="1"/>
  <c r="R174" i="2"/>
  <c r="Q174" i="2"/>
  <c r="W174" i="2" s="1" a="1"/>
  <c r="W174" i="2" s="1"/>
  <c r="P174" i="2"/>
  <c r="O174" i="2"/>
  <c r="N174" i="2"/>
  <c r="M174" i="2"/>
  <c r="S174" i="2" s="1" a="1"/>
  <c r="S174" i="2" s="1"/>
  <c r="L174" i="2"/>
  <c r="B174" i="2"/>
  <c r="W173" i="2" a="1"/>
  <c r="W173" i="2"/>
  <c r="V173" i="2"/>
  <c r="S173" i="2" a="1"/>
  <c r="S173" i="2"/>
  <c r="Q173" i="2"/>
  <c r="P173" i="2"/>
  <c r="V173" i="2" s="1" a="1"/>
  <c r="O173" i="2"/>
  <c r="U173" i="2" s="1" a="1"/>
  <c r="U173" i="2" s="1"/>
  <c r="N173" i="2"/>
  <c r="T173" i="2" s="1" a="1"/>
  <c r="T173" i="2" s="1"/>
  <c r="M173" i="2"/>
  <c r="L173" i="2"/>
  <c r="R173" i="2" s="1" a="1"/>
  <c r="R173" i="2" s="1"/>
  <c r="B173" i="2"/>
  <c r="R172" i="2" a="1"/>
  <c r="R172" i="2" s="1"/>
  <c r="Q172" i="2"/>
  <c r="P172" i="2"/>
  <c r="O172" i="2"/>
  <c r="N172" i="2"/>
  <c r="M172" i="2"/>
  <c r="L172" i="2"/>
  <c r="B172" i="2"/>
  <c r="S171" i="2"/>
  <c r="R171" i="2"/>
  <c r="Q171" i="2"/>
  <c r="P171" i="2"/>
  <c r="O171" i="2"/>
  <c r="N171" i="2"/>
  <c r="M171" i="2"/>
  <c r="S171" i="2" s="1" a="1"/>
  <c r="L171" i="2"/>
  <c r="R171" i="2" s="1" a="1"/>
  <c r="B171" i="2"/>
  <c r="S170" i="2" a="1"/>
  <c r="S170" i="2" s="1"/>
  <c r="R170" i="2" a="1"/>
  <c r="R170" i="2" s="1"/>
  <c r="Q170" i="2"/>
  <c r="P170" i="2"/>
  <c r="O170" i="2"/>
  <c r="N170" i="2"/>
  <c r="M170" i="2"/>
  <c r="L170" i="2"/>
  <c r="B170" i="2"/>
  <c r="S169" i="2" a="1"/>
  <c r="S169" i="2" s="1"/>
  <c r="Q169" i="2"/>
  <c r="P169" i="2"/>
  <c r="O169" i="2"/>
  <c r="N169" i="2"/>
  <c r="M169" i="2"/>
  <c r="L169" i="2"/>
  <c r="R169" i="2" s="1" a="1"/>
  <c r="R169" i="2" s="1"/>
  <c r="B169" i="2"/>
  <c r="V168" i="2" a="1"/>
  <c r="V168" i="2" s="1"/>
  <c r="U168" i="2" a="1"/>
  <c r="U168" i="2" s="1"/>
  <c r="T168" i="2" a="1"/>
  <c r="T168" i="2" s="1"/>
  <c r="S168" i="2" a="1"/>
  <c r="S168" i="2" s="1"/>
  <c r="R168" i="2" a="1"/>
  <c r="R168" i="2" s="1"/>
  <c r="Q168" i="2"/>
  <c r="W168" i="2" s="1" a="1"/>
  <c r="W168" i="2" s="1"/>
  <c r="P168" i="2"/>
  <c r="O168" i="2"/>
  <c r="N168" i="2"/>
  <c r="M168" i="2"/>
  <c r="L168" i="2"/>
  <c r="B168" i="2"/>
  <c r="W167" i="2" a="1"/>
  <c r="W167" i="2" s="1"/>
  <c r="V167" i="2" a="1"/>
  <c r="V167" i="2" s="1"/>
  <c r="U167" i="2" a="1"/>
  <c r="U167" i="2" s="1"/>
  <c r="T167" i="2" a="1"/>
  <c r="T167" i="2" s="1"/>
  <c r="S167" i="2"/>
  <c r="R167" i="2"/>
  <c r="Q167" i="2"/>
  <c r="P167" i="2"/>
  <c r="O167" i="2"/>
  <c r="N167" i="2"/>
  <c r="M167" i="2"/>
  <c r="S167" i="2" s="1" a="1"/>
  <c r="L167" i="2"/>
  <c r="R167" i="2" s="1" a="1"/>
  <c r="B167" i="2"/>
  <c r="W166" i="2" a="1"/>
  <c r="W166" i="2" s="1"/>
  <c r="V166" i="2" a="1"/>
  <c r="V166" i="2" s="1"/>
  <c r="U166" i="2" a="1"/>
  <c r="U166" i="2" s="1"/>
  <c r="S166" i="2" a="1"/>
  <c r="S166" i="2"/>
  <c r="Q166" i="2"/>
  <c r="P166" i="2"/>
  <c r="O166" i="2"/>
  <c r="N166" i="2"/>
  <c r="T166" i="2" s="1" a="1"/>
  <c r="T166" i="2" s="1"/>
  <c r="M166" i="2"/>
  <c r="L166" i="2"/>
  <c r="R166" i="2" s="1" a="1"/>
  <c r="R166" i="2" s="1"/>
  <c r="B166" i="2"/>
  <c r="Q165" i="2"/>
  <c r="P165" i="2"/>
  <c r="O165" i="2"/>
  <c r="N165" i="2"/>
  <c r="M165" i="2"/>
  <c r="S165" i="2" s="1" a="1"/>
  <c r="S165" i="2" s="1"/>
  <c r="L165" i="2"/>
  <c r="R165" i="2" s="1" a="1"/>
  <c r="R165" i="2" s="1"/>
  <c r="B165" i="2"/>
  <c r="R164" i="2" a="1"/>
  <c r="R164" i="2" s="1"/>
  <c r="Q164" i="2"/>
  <c r="P164" i="2"/>
  <c r="O164" i="2"/>
  <c r="N164" i="2"/>
  <c r="M164" i="2"/>
  <c r="S164" i="2" s="1" a="1"/>
  <c r="S164" i="2" s="1"/>
  <c r="L164" i="2"/>
  <c r="B164" i="2"/>
  <c r="R163" i="2" a="1"/>
  <c r="R163" i="2"/>
  <c r="Q163" i="2"/>
  <c r="P163" i="2"/>
  <c r="O163" i="2"/>
  <c r="N163" i="2"/>
  <c r="M163" i="2"/>
  <c r="S163" i="2" s="1" a="1"/>
  <c r="S163" i="2" s="1"/>
  <c r="L163" i="2"/>
  <c r="B163" i="2"/>
  <c r="T162" i="2" a="1"/>
  <c r="T162" i="2"/>
  <c r="S162" i="2" a="1"/>
  <c r="S162" i="2" s="1"/>
  <c r="R162" i="2" a="1"/>
  <c r="R162" i="2" s="1"/>
  <c r="Q162" i="2"/>
  <c r="W162" i="2" s="1" a="1"/>
  <c r="W162" i="2" s="1"/>
  <c r="P162" i="2"/>
  <c r="V162" i="2" s="1" a="1"/>
  <c r="V162" i="2" s="1"/>
  <c r="O162" i="2"/>
  <c r="U162" i="2" s="1" a="1"/>
  <c r="U162" i="2" s="1"/>
  <c r="N162" i="2"/>
  <c r="M162" i="2"/>
  <c r="L162" i="2"/>
  <c r="B162" i="2"/>
  <c r="W161" i="2" a="1"/>
  <c r="W161" i="2"/>
  <c r="V161" i="2"/>
  <c r="U161" i="2" a="1"/>
  <c r="U161" i="2"/>
  <c r="S161" i="2" a="1"/>
  <c r="S161" i="2"/>
  <c r="R161" i="2" a="1"/>
  <c r="R161" i="2" s="1"/>
  <c r="Q161" i="2"/>
  <c r="P161" i="2"/>
  <c r="V161" i="2" s="1" a="1"/>
  <c r="O161" i="2"/>
  <c r="N161" i="2"/>
  <c r="T161" i="2" s="1" a="1"/>
  <c r="T161" i="2" s="1"/>
  <c r="M161" i="2"/>
  <c r="L161" i="2"/>
  <c r="B161" i="2"/>
  <c r="W160" i="2" a="1"/>
  <c r="W160" i="2" s="1"/>
  <c r="V160" i="2" a="1"/>
  <c r="V160" i="2" s="1"/>
  <c r="T160" i="2" a="1"/>
  <c r="T160" i="2"/>
  <c r="S160" i="2" a="1"/>
  <c r="S160" i="2" s="1"/>
  <c r="Q160" i="2"/>
  <c r="P160" i="2"/>
  <c r="O160" i="2"/>
  <c r="U160" i="2" s="1" a="1"/>
  <c r="U160" i="2" s="1"/>
  <c r="N160" i="2"/>
  <c r="M160" i="2"/>
  <c r="L160" i="2"/>
  <c r="R160" i="2" s="1" a="1"/>
  <c r="R160" i="2" s="1"/>
  <c r="B160" i="2"/>
  <c r="U159" i="2" a="1"/>
  <c r="U159" i="2" s="1"/>
  <c r="Q159" i="2"/>
  <c r="W159" i="2" s="1" a="1"/>
  <c r="W159" i="2" s="1"/>
  <c r="P159" i="2"/>
  <c r="V159" i="2" s="1" a="1"/>
  <c r="V159" i="2" s="1"/>
  <c r="O159" i="2"/>
  <c r="N159" i="2"/>
  <c r="T159" i="2" s="1" a="1"/>
  <c r="T159" i="2" s="1"/>
  <c r="M159" i="2"/>
  <c r="S159" i="2" s="1" a="1"/>
  <c r="S159" i="2" s="1"/>
  <c r="L159" i="2"/>
  <c r="R159" i="2" s="1" a="1"/>
  <c r="R159" i="2" s="1"/>
  <c r="B159" i="2"/>
  <c r="S158" i="2" a="1"/>
  <c r="S158" i="2" s="1"/>
  <c r="R158" i="2" a="1"/>
  <c r="R158" i="2" s="1"/>
  <c r="Q158" i="2"/>
  <c r="P158" i="2"/>
  <c r="O158" i="2"/>
  <c r="N158" i="2"/>
  <c r="M158" i="2"/>
  <c r="L158" i="2"/>
  <c r="B158" i="2"/>
  <c r="S157" i="2" a="1"/>
  <c r="S157" i="2" s="1"/>
  <c r="R157" i="2"/>
  <c r="Q157" i="2"/>
  <c r="P157" i="2"/>
  <c r="O157" i="2"/>
  <c r="N157" i="2"/>
  <c r="M157" i="2"/>
  <c r="L157" i="2"/>
  <c r="R157" i="2" s="1" a="1"/>
  <c r="B157" i="2"/>
  <c r="S156" i="2" a="1"/>
  <c r="S156" i="2" s="1"/>
  <c r="R156" i="2" a="1"/>
  <c r="R156" i="2"/>
  <c r="Q156" i="2"/>
  <c r="P156" i="2"/>
  <c r="O156" i="2"/>
  <c r="N156" i="2"/>
  <c r="M156" i="2"/>
  <c r="L156" i="2"/>
  <c r="B156" i="2"/>
  <c r="S155" i="2" a="1"/>
  <c r="S155" i="2"/>
  <c r="Q155" i="2"/>
  <c r="P155" i="2"/>
  <c r="O155" i="2"/>
  <c r="N155" i="2"/>
  <c r="M155" i="2"/>
  <c r="L155" i="2"/>
  <c r="R155" i="2" s="1" a="1"/>
  <c r="R155" i="2" s="1"/>
  <c r="B155" i="2"/>
  <c r="V154" i="2" a="1"/>
  <c r="V154" i="2" s="1"/>
  <c r="Q154" i="2"/>
  <c r="W154" i="2" s="1" a="1"/>
  <c r="W154" i="2" s="1"/>
  <c r="P154" i="2"/>
  <c r="O154" i="2"/>
  <c r="U154" i="2" s="1" a="1"/>
  <c r="U154" i="2" s="1"/>
  <c r="N154" i="2"/>
  <c r="T154" i="2" s="1" a="1"/>
  <c r="T154" i="2" s="1"/>
  <c r="M154" i="2"/>
  <c r="S154" i="2" s="1" a="1"/>
  <c r="S154" i="2" s="1"/>
  <c r="L154" i="2"/>
  <c r="R154" i="2" s="1" a="1"/>
  <c r="R154" i="2" s="1"/>
  <c r="B154" i="2"/>
  <c r="S153" i="2"/>
  <c r="R153" i="2"/>
  <c r="Q153" i="2"/>
  <c r="W153" i="2" s="1" a="1"/>
  <c r="W153" i="2" s="1"/>
  <c r="P153" i="2"/>
  <c r="V153" i="2" s="1" a="1"/>
  <c r="V153" i="2" s="1"/>
  <c r="O153" i="2"/>
  <c r="U153" i="2" s="1" a="1"/>
  <c r="U153" i="2" s="1"/>
  <c r="N153" i="2"/>
  <c r="T153" i="2" s="1" a="1"/>
  <c r="T153" i="2" s="1"/>
  <c r="M153" i="2"/>
  <c r="S153" i="2" s="1" a="1"/>
  <c r="L153" i="2"/>
  <c r="R153" i="2" s="1" a="1"/>
  <c r="B153" i="2"/>
  <c r="W152" i="2" a="1"/>
  <c r="W152" i="2" s="1"/>
  <c r="T152" i="2" a="1"/>
  <c r="T152" i="2" s="1"/>
  <c r="S152" i="2" a="1"/>
  <c r="S152" i="2" s="1"/>
  <c r="R152" i="2" a="1"/>
  <c r="R152" i="2" s="1"/>
  <c r="Q152" i="2"/>
  <c r="P152" i="2"/>
  <c r="V152" i="2" s="1" a="1"/>
  <c r="V152" i="2" s="1"/>
  <c r="O152" i="2"/>
  <c r="U152" i="2" s="1" a="1"/>
  <c r="U152" i="2" s="1"/>
  <c r="N152" i="2"/>
  <c r="M152" i="2"/>
  <c r="L152" i="2"/>
  <c r="B152" i="2"/>
  <c r="S151" i="2"/>
  <c r="R151" i="2" a="1"/>
  <c r="R151" i="2" s="1"/>
  <c r="Q151" i="2"/>
  <c r="P151" i="2"/>
  <c r="O151" i="2"/>
  <c r="N151" i="2"/>
  <c r="M151" i="2"/>
  <c r="S151" i="2" s="1" a="1"/>
  <c r="L151" i="2"/>
  <c r="B151" i="2"/>
  <c r="S150" i="2" a="1"/>
  <c r="S150" i="2"/>
  <c r="R150" i="2" a="1"/>
  <c r="R150" i="2" s="1"/>
  <c r="Q150" i="2"/>
  <c r="P150" i="2"/>
  <c r="O150" i="2"/>
  <c r="N150" i="2"/>
  <c r="M150" i="2"/>
  <c r="L150" i="2"/>
  <c r="B150" i="2"/>
  <c r="Q149" i="2"/>
  <c r="P149" i="2"/>
  <c r="O149" i="2"/>
  <c r="N149" i="2"/>
  <c r="M149" i="2"/>
  <c r="S149" i="2" s="1" a="1"/>
  <c r="S149" i="2" s="1"/>
  <c r="L149" i="2"/>
  <c r="R149" i="2" s="1" a="1"/>
  <c r="R149" i="2" s="1"/>
  <c r="B149" i="2"/>
  <c r="Q148" i="2"/>
  <c r="P148" i="2"/>
  <c r="O148" i="2"/>
  <c r="N148" i="2"/>
  <c r="M148" i="2"/>
  <c r="S148" i="2" s="1" a="1"/>
  <c r="S148" i="2" s="1"/>
  <c r="L148" i="2"/>
  <c r="R148" i="2" s="1" a="1"/>
  <c r="R148" i="2" s="1"/>
  <c r="B148" i="2"/>
  <c r="W147" i="2" a="1"/>
  <c r="W147" i="2"/>
  <c r="T147" i="2"/>
  <c r="Q147" i="2"/>
  <c r="P147" i="2"/>
  <c r="V147" i="2" s="1" a="1"/>
  <c r="V147" i="2" s="1"/>
  <c r="O147" i="2"/>
  <c r="U147" i="2" s="1" a="1"/>
  <c r="U147" i="2" s="1"/>
  <c r="N147" i="2"/>
  <c r="T147" i="2" s="1" a="1"/>
  <c r="M147" i="2"/>
  <c r="S147" i="2" s="1" a="1"/>
  <c r="S147" i="2" s="1"/>
  <c r="L147" i="2"/>
  <c r="R147" i="2" s="1" a="1"/>
  <c r="R147" i="2" s="1"/>
  <c r="B147" i="2"/>
  <c r="U146" i="2" a="1"/>
  <c r="U146" i="2" s="1"/>
  <c r="T146" i="2" a="1"/>
  <c r="T146" i="2"/>
  <c r="S146" i="2" a="1"/>
  <c r="S146" i="2" s="1"/>
  <c r="R146" i="2" a="1"/>
  <c r="R146" i="2"/>
  <c r="Q146" i="2"/>
  <c r="W146" i="2" s="1" a="1"/>
  <c r="W146" i="2" s="1"/>
  <c r="P146" i="2"/>
  <c r="V146" i="2" s="1" a="1"/>
  <c r="V146" i="2" s="1"/>
  <c r="O146" i="2"/>
  <c r="N146" i="2"/>
  <c r="M146" i="2"/>
  <c r="L146" i="2"/>
  <c r="B146" i="2"/>
  <c r="W145" i="2" a="1"/>
  <c r="W145" i="2"/>
  <c r="V145" i="2"/>
  <c r="U145" i="2" a="1"/>
  <c r="U145" i="2" s="1"/>
  <c r="T145" i="2"/>
  <c r="S145" i="2" a="1"/>
  <c r="S145" i="2"/>
  <c r="R145" i="2" a="1"/>
  <c r="R145" i="2" s="1"/>
  <c r="Q145" i="2"/>
  <c r="P145" i="2"/>
  <c r="V145" i="2" s="1" a="1"/>
  <c r="O145" i="2"/>
  <c r="N145" i="2"/>
  <c r="T145" i="2" s="1" a="1"/>
  <c r="M145" i="2"/>
  <c r="L145" i="2"/>
  <c r="B145" i="2"/>
  <c r="S144" i="2" a="1"/>
  <c r="S144" i="2" s="1"/>
  <c r="Q144" i="2"/>
  <c r="P144" i="2"/>
  <c r="O144" i="2"/>
  <c r="N144" i="2"/>
  <c r="M144" i="2"/>
  <c r="L144" i="2"/>
  <c r="R144" i="2" s="1" a="1"/>
  <c r="R144" i="2" s="1"/>
  <c r="B144" i="2"/>
  <c r="R143" i="2"/>
  <c r="Q143" i="2"/>
  <c r="P143" i="2"/>
  <c r="O143" i="2"/>
  <c r="N143" i="2"/>
  <c r="M143" i="2"/>
  <c r="S143" i="2" s="1" a="1"/>
  <c r="S143" i="2" s="1"/>
  <c r="L143" i="2"/>
  <c r="R143" i="2" s="1" a="1"/>
  <c r="B143" i="2"/>
  <c r="R142" i="2" a="1"/>
  <c r="R142" i="2"/>
  <c r="Q142" i="2"/>
  <c r="P142" i="2"/>
  <c r="O142" i="2"/>
  <c r="N142" i="2"/>
  <c r="M142" i="2"/>
  <c r="S142" i="2" s="1" a="1"/>
  <c r="S142" i="2" s="1"/>
  <c r="L142" i="2"/>
  <c r="B142" i="2"/>
  <c r="S141" i="2" a="1"/>
  <c r="S141" i="2" s="1"/>
  <c r="Q141" i="2"/>
  <c r="P141" i="2"/>
  <c r="O141" i="2"/>
  <c r="N141" i="2"/>
  <c r="M141" i="2"/>
  <c r="L141" i="2"/>
  <c r="R141" i="2" s="1" a="1"/>
  <c r="R141" i="2" s="1"/>
  <c r="B141" i="2"/>
  <c r="V140" i="2" a="1"/>
  <c r="V140" i="2" s="1"/>
  <c r="U140" i="2" a="1"/>
  <c r="U140" i="2" s="1"/>
  <c r="T140" i="2" a="1"/>
  <c r="T140" i="2" s="1"/>
  <c r="S140" i="2" a="1"/>
  <c r="S140" i="2" s="1"/>
  <c r="Q140" i="2"/>
  <c r="W140" i="2" s="1" a="1"/>
  <c r="W140" i="2" s="1"/>
  <c r="P140" i="2"/>
  <c r="O140" i="2"/>
  <c r="N140" i="2"/>
  <c r="M140" i="2"/>
  <c r="L140" i="2"/>
  <c r="R140" i="2" s="1" a="1"/>
  <c r="R140" i="2" s="1"/>
  <c r="B140" i="2"/>
  <c r="V139" i="2" a="1"/>
  <c r="V139" i="2"/>
  <c r="S139" i="2" a="1"/>
  <c r="S139" i="2" s="1"/>
  <c r="Q139" i="2"/>
  <c r="W139" i="2" s="1" a="1"/>
  <c r="W139" i="2" s="1"/>
  <c r="P139" i="2"/>
  <c r="O139" i="2"/>
  <c r="U139" i="2" s="1" a="1"/>
  <c r="U139" i="2" s="1"/>
  <c r="N139" i="2"/>
  <c r="T139" i="2" s="1" a="1"/>
  <c r="T139" i="2" s="1"/>
  <c r="M139" i="2"/>
  <c r="L139" i="2"/>
  <c r="R139" i="2" s="1" a="1"/>
  <c r="R139" i="2" s="1"/>
  <c r="B139" i="2"/>
  <c r="W138" i="2" a="1"/>
  <c r="W138" i="2" s="1"/>
  <c r="V138" i="2" a="1"/>
  <c r="V138" i="2"/>
  <c r="U138" i="2" a="1"/>
  <c r="U138" i="2" s="1"/>
  <c r="T138" i="2" a="1"/>
  <c r="T138" i="2" s="1"/>
  <c r="Q138" i="2"/>
  <c r="P138" i="2"/>
  <c r="O138" i="2"/>
  <c r="N138" i="2"/>
  <c r="M138" i="2"/>
  <c r="S138" i="2" s="1" a="1"/>
  <c r="S138" i="2" s="1"/>
  <c r="L138" i="2"/>
  <c r="R138" i="2" s="1" a="1"/>
  <c r="R138" i="2" s="1"/>
  <c r="B138" i="2"/>
  <c r="S137" i="2" a="1"/>
  <c r="S137" i="2"/>
  <c r="Q137" i="2"/>
  <c r="P137" i="2"/>
  <c r="O137" i="2"/>
  <c r="N137" i="2"/>
  <c r="M137" i="2"/>
  <c r="L137" i="2"/>
  <c r="R137" i="2" s="1" a="1"/>
  <c r="R137" i="2" s="1"/>
  <c r="B137" i="2"/>
  <c r="S136" i="2" a="1"/>
  <c r="S136" i="2" s="1"/>
  <c r="R136" i="2" a="1"/>
  <c r="R136" i="2" s="1"/>
  <c r="Q136" i="2"/>
  <c r="P136" i="2"/>
  <c r="O136" i="2"/>
  <c r="N136" i="2"/>
  <c r="M136" i="2"/>
  <c r="L136" i="2"/>
  <c r="B136" i="2"/>
  <c r="S135" i="2"/>
  <c r="R135" i="2" a="1"/>
  <c r="R135" i="2" s="1"/>
  <c r="Q135" i="2"/>
  <c r="P135" i="2"/>
  <c r="O135" i="2"/>
  <c r="N135" i="2"/>
  <c r="M135" i="2"/>
  <c r="S135" i="2" s="1" a="1"/>
  <c r="L135" i="2"/>
  <c r="B135" i="2"/>
  <c r="S134" i="2" a="1"/>
  <c r="S134" i="2" s="1"/>
  <c r="R134" i="2" a="1"/>
  <c r="R134" i="2" s="1"/>
  <c r="Q134" i="2"/>
  <c r="P134" i="2"/>
  <c r="O134" i="2"/>
  <c r="N134" i="2"/>
  <c r="M134" i="2"/>
  <c r="L134" i="2"/>
  <c r="B134" i="2"/>
  <c r="U133" i="2" a="1"/>
  <c r="U133" i="2" s="1"/>
  <c r="T133" i="2" a="1"/>
  <c r="T133" i="2" s="1"/>
  <c r="S133" i="2" a="1"/>
  <c r="S133" i="2" s="1"/>
  <c r="R133" i="2" a="1"/>
  <c r="R133" i="2"/>
  <c r="Q133" i="2"/>
  <c r="W133" i="2" s="1" a="1"/>
  <c r="W133" i="2" s="1"/>
  <c r="P133" i="2"/>
  <c r="V133" i="2" s="1" a="1"/>
  <c r="V133" i="2" s="1"/>
  <c r="O133" i="2"/>
  <c r="N133" i="2"/>
  <c r="M133" i="2"/>
  <c r="L133" i="2"/>
  <c r="B133" i="2"/>
  <c r="W132" i="2" a="1"/>
  <c r="W132" i="2"/>
  <c r="V132" i="2" a="1"/>
  <c r="V132" i="2"/>
  <c r="U132" i="2" a="1"/>
  <c r="U132" i="2" s="1"/>
  <c r="S132" i="2" a="1"/>
  <c r="S132" i="2" s="1"/>
  <c r="Q132" i="2"/>
  <c r="P132" i="2"/>
  <c r="O132" i="2"/>
  <c r="N132" i="2"/>
  <c r="T132" i="2" s="1" a="1"/>
  <c r="T132" i="2" s="1"/>
  <c r="M132" i="2"/>
  <c r="L132" i="2"/>
  <c r="R132" i="2" s="1" a="1"/>
  <c r="R132" i="2" s="1"/>
  <c r="B132" i="2"/>
  <c r="W131" i="2" a="1"/>
  <c r="W131" i="2" s="1"/>
  <c r="V131" i="2" a="1"/>
  <c r="V131" i="2" s="1"/>
  <c r="Q131" i="2"/>
  <c r="P131" i="2"/>
  <c r="O131" i="2"/>
  <c r="U131" i="2" s="1" a="1"/>
  <c r="U131" i="2" s="1"/>
  <c r="N131" i="2"/>
  <c r="T131" i="2" s="1" a="1"/>
  <c r="T131" i="2" s="1"/>
  <c r="M131" i="2"/>
  <c r="S131" i="2" s="1" a="1"/>
  <c r="S131" i="2" s="1"/>
  <c r="L131" i="2"/>
  <c r="R131" i="2" s="1" a="1"/>
  <c r="R131" i="2" s="1"/>
  <c r="B131" i="2"/>
  <c r="S130" i="2" a="1"/>
  <c r="S130" i="2" s="1"/>
  <c r="R130" i="2" a="1"/>
  <c r="R130" i="2"/>
  <c r="Q130" i="2"/>
  <c r="P130" i="2"/>
  <c r="O130" i="2"/>
  <c r="N130" i="2"/>
  <c r="M130" i="2"/>
  <c r="L130" i="2"/>
  <c r="B130" i="2"/>
  <c r="S129" i="2" a="1"/>
  <c r="S129" i="2"/>
  <c r="R129" i="2" a="1"/>
  <c r="R129" i="2" s="1"/>
  <c r="Q129" i="2"/>
  <c r="P129" i="2"/>
  <c r="O129" i="2"/>
  <c r="N129" i="2"/>
  <c r="M129" i="2"/>
  <c r="L129" i="2"/>
  <c r="B129" i="2"/>
  <c r="S128" i="2" a="1"/>
  <c r="S128" i="2" s="1"/>
  <c r="Q128" i="2"/>
  <c r="P128" i="2"/>
  <c r="O128" i="2"/>
  <c r="N128" i="2"/>
  <c r="M128" i="2"/>
  <c r="L128" i="2"/>
  <c r="R128" i="2" s="1" a="1"/>
  <c r="R128" i="2" s="1"/>
  <c r="B128" i="2"/>
  <c r="S127" i="2" a="1"/>
  <c r="S127" i="2"/>
  <c r="Q127" i="2"/>
  <c r="P127" i="2"/>
  <c r="O127" i="2"/>
  <c r="N127" i="2"/>
  <c r="M127" i="2"/>
  <c r="L127" i="2"/>
  <c r="R127" i="2" s="1" a="1"/>
  <c r="R127" i="2" s="1"/>
  <c r="B127" i="2"/>
  <c r="W126" i="2" a="1"/>
  <c r="W126" i="2" s="1"/>
  <c r="V126" i="2" a="1"/>
  <c r="V126" i="2" s="1"/>
  <c r="Q126" i="2"/>
  <c r="P126" i="2"/>
  <c r="O126" i="2"/>
  <c r="U126" i="2" s="1" a="1"/>
  <c r="U126" i="2" s="1"/>
  <c r="N126" i="2"/>
  <c r="T126" i="2" s="1" a="1"/>
  <c r="T126" i="2" s="1"/>
  <c r="M126" i="2"/>
  <c r="S126" i="2" s="1" a="1"/>
  <c r="S126" i="2" s="1"/>
  <c r="L126" i="2"/>
  <c r="R126" i="2" s="1" a="1"/>
  <c r="R126" i="2" s="1"/>
  <c r="B126" i="2"/>
  <c r="U125" i="2"/>
  <c r="R125" i="2" a="1"/>
  <c r="R125" i="2"/>
  <c r="Q125" i="2"/>
  <c r="W125" i="2" s="1" a="1"/>
  <c r="W125" i="2" s="1"/>
  <c r="P125" i="2"/>
  <c r="V125" i="2" s="1" a="1"/>
  <c r="V125" i="2" s="1"/>
  <c r="O125" i="2"/>
  <c r="U125" i="2" s="1" a="1"/>
  <c r="N125" i="2"/>
  <c r="T125" i="2" s="1" a="1"/>
  <c r="T125" i="2" s="1"/>
  <c r="M125" i="2"/>
  <c r="S125" i="2" s="1" a="1"/>
  <c r="S125" i="2" s="1"/>
  <c r="L125" i="2"/>
  <c r="B125" i="2"/>
  <c r="W124" i="2" a="1"/>
  <c r="W124" i="2" s="1"/>
  <c r="V124" i="2" a="1"/>
  <c r="V124" i="2" s="1"/>
  <c r="U124" i="2" a="1"/>
  <c r="U124" i="2" s="1"/>
  <c r="S124" i="2"/>
  <c r="R124" i="2" a="1"/>
  <c r="R124" i="2"/>
  <c r="Q124" i="2"/>
  <c r="P124" i="2"/>
  <c r="O124" i="2"/>
  <c r="N124" i="2"/>
  <c r="T124" i="2" s="1" a="1"/>
  <c r="T124" i="2" s="1"/>
  <c r="M124" i="2"/>
  <c r="S124" i="2" s="1" a="1"/>
  <c r="L124" i="2"/>
  <c r="B124" i="2"/>
  <c r="S123" i="2" a="1"/>
  <c r="S123" i="2" s="1"/>
  <c r="R123" i="2" a="1"/>
  <c r="R123" i="2" s="1"/>
  <c r="Q123" i="2"/>
  <c r="P123" i="2"/>
  <c r="O123" i="2"/>
  <c r="N123" i="2"/>
  <c r="M123" i="2"/>
  <c r="L123" i="2"/>
  <c r="B123" i="2"/>
  <c r="R122" i="2" a="1"/>
  <c r="R122" i="2" s="1"/>
  <c r="Q122" i="2"/>
  <c r="P122" i="2"/>
  <c r="O122" i="2"/>
  <c r="N122" i="2"/>
  <c r="M122" i="2"/>
  <c r="S122" i="2" s="1" a="1"/>
  <c r="S122" i="2" s="1"/>
  <c r="L122" i="2"/>
  <c r="B122" i="2"/>
  <c r="S121" i="2"/>
  <c r="Q121" i="2"/>
  <c r="P121" i="2"/>
  <c r="O121" i="2"/>
  <c r="N121" i="2"/>
  <c r="M121" i="2"/>
  <c r="S121" i="2" s="1" a="1"/>
  <c r="L121" i="2"/>
  <c r="R121" i="2" s="1" a="1"/>
  <c r="R121" i="2" s="1"/>
  <c r="B121" i="2"/>
  <c r="Q120" i="2"/>
  <c r="P120" i="2"/>
  <c r="O120" i="2"/>
  <c r="N120" i="2"/>
  <c r="M120" i="2"/>
  <c r="S120" i="2" s="1" a="1"/>
  <c r="S120" i="2" s="1"/>
  <c r="L120" i="2"/>
  <c r="R120" i="2" s="1" a="1"/>
  <c r="R120" i="2" s="1"/>
  <c r="B120" i="2"/>
  <c r="W119" i="2"/>
  <c r="V119" i="2"/>
  <c r="T119" i="2" a="1"/>
  <c r="T119" i="2"/>
  <c r="R119" i="2" a="1"/>
  <c r="R119" i="2" s="1"/>
  <c r="Q119" i="2"/>
  <c r="W119" i="2" s="1" a="1"/>
  <c r="P119" i="2"/>
  <c r="V119" i="2" s="1" a="1"/>
  <c r="O119" i="2"/>
  <c r="U119" i="2" s="1" a="1"/>
  <c r="U119" i="2" s="1"/>
  <c r="N119" i="2"/>
  <c r="M119" i="2"/>
  <c r="S119" i="2" s="1" a="1"/>
  <c r="S119" i="2" s="1"/>
  <c r="L119" i="2"/>
  <c r="B119" i="2"/>
  <c r="W118" i="2" a="1"/>
  <c r="W118" i="2" s="1"/>
  <c r="T118" i="2" a="1"/>
  <c r="T118" i="2"/>
  <c r="S118" i="2" a="1"/>
  <c r="S118" i="2"/>
  <c r="R118" i="2" a="1"/>
  <c r="R118" i="2" s="1"/>
  <c r="Q118" i="2"/>
  <c r="P118" i="2"/>
  <c r="V118" i="2" s="1" a="1"/>
  <c r="V118" i="2" s="1"/>
  <c r="O118" i="2"/>
  <c r="U118" i="2" s="1" a="1"/>
  <c r="U118" i="2" s="1"/>
  <c r="N118" i="2"/>
  <c r="M118" i="2"/>
  <c r="L118" i="2"/>
  <c r="B118" i="2"/>
  <c r="U117" i="2" a="1"/>
  <c r="U117" i="2" s="1"/>
  <c r="T117" i="2" a="1"/>
  <c r="T117" i="2" s="1"/>
  <c r="S117" i="2" a="1"/>
  <c r="S117" i="2" s="1"/>
  <c r="R117" i="2" a="1"/>
  <c r="R117" i="2"/>
  <c r="Q117" i="2"/>
  <c r="W117" i="2" s="1" a="1"/>
  <c r="W117" i="2" s="1"/>
  <c r="P117" i="2"/>
  <c r="V117" i="2" s="1" a="1"/>
  <c r="V117" i="2" s="1"/>
  <c r="O117" i="2"/>
  <c r="N117" i="2"/>
  <c r="M117" i="2"/>
  <c r="L117" i="2"/>
  <c r="B117" i="2"/>
  <c r="W116" i="2" a="1"/>
  <c r="W116" i="2"/>
  <c r="V116" i="2" a="1"/>
  <c r="V116" i="2" s="1"/>
  <c r="U116" i="2" a="1"/>
  <c r="U116" i="2" s="1"/>
  <c r="S116" i="2" a="1"/>
  <c r="S116" i="2" s="1"/>
  <c r="R116" i="2" a="1"/>
  <c r="R116" i="2" s="1"/>
  <c r="Q116" i="2"/>
  <c r="P116" i="2"/>
  <c r="O116" i="2"/>
  <c r="N116" i="2"/>
  <c r="T116" i="2" s="1" a="1"/>
  <c r="T116" i="2" s="1"/>
  <c r="M116" i="2"/>
  <c r="L116" i="2"/>
  <c r="B116" i="2"/>
  <c r="W115" i="2" a="1"/>
  <c r="W115" i="2" s="1"/>
  <c r="V115" i="2" a="1"/>
  <c r="V115" i="2" s="1"/>
  <c r="Q115" i="2"/>
  <c r="P115" i="2"/>
  <c r="O115" i="2"/>
  <c r="U115" i="2" s="1" a="1"/>
  <c r="U115" i="2" s="1"/>
  <c r="N115" i="2"/>
  <c r="T115" i="2" s="1" a="1"/>
  <c r="T115" i="2" s="1"/>
  <c r="M115" i="2"/>
  <c r="S115" i="2" s="1" a="1"/>
  <c r="S115" i="2" s="1"/>
  <c r="L115" i="2"/>
  <c r="R115" i="2" s="1" a="1"/>
  <c r="R115" i="2" s="1"/>
  <c r="B115" i="2"/>
  <c r="V114" i="2" a="1"/>
  <c r="V114" i="2" s="1"/>
  <c r="U114" i="2" a="1"/>
  <c r="U114" i="2" s="1"/>
  <c r="S114" i="2" a="1"/>
  <c r="S114" i="2" s="1"/>
  <c r="R114" i="2" a="1"/>
  <c r="R114" i="2"/>
  <c r="Q114" i="2"/>
  <c r="W114" i="2" s="1" a="1"/>
  <c r="W114" i="2" s="1"/>
  <c r="P114" i="2"/>
  <c r="O114" i="2"/>
  <c r="N114" i="2"/>
  <c r="T114" i="2" s="1" a="1"/>
  <c r="T114" i="2" s="1"/>
  <c r="M114" i="2"/>
  <c r="L114" i="2"/>
  <c r="B114" i="2"/>
  <c r="W113" i="2"/>
  <c r="V113" i="2" a="1"/>
  <c r="V113" i="2" s="1"/>
  <c r="S113" i="2" a="1"/>
  <c r="S113" i="2"/>
  <c r="R113" i="2" a="1"/>
  <c r="R113" i="2" s="1"/>
  <c r="Q113" i="2"/>
  <c r="W113" i="2" s="1" a="1"/>
  <c r="P113" i="2"/>
  <c r="O113" i="2"/>
  <c r="U113" i="2" s="1" a="1"/>
  <c r="U113" i="2" s="1"/>
  <c r="N113" i="2"/>
  <c r="T113" i="2" s="1" a="1"/>
  <c r="T113" i="2" s="1"/>
  <c r="M113" i="2"/>
  <c r="L113" i="2"/>
  <c r="B113" i="2"/>
  <c r="V112" i="2" a="1"/>
  <c r="V112" i="2" s="1"/>
  <c r="T112" i="2" a="1"/>
  <c r="T112" i="2" s="1"/>
  <c r="S112" i="2" a="1"/>
  <c r="S112" i="2" s="1"/>
  <c r="Q112" i="2"/>
  <c r="W112" i="2" s="1" a="1"/>
  <c r="W112" i="2" s="1"/>
  <c r="P112" i="2"/>
  <c r="O112" i="2"/>
  <c r="U112" i="2" s="1" a="1"/>
  <c r="U112" i="2" s="1"/>
  <c r="N112" i="2"/>
  <c r="M112" i="2"/>
  <c r="L112" i="2"/>
  <c r="R112" i="2" s="1" a="1"/>
  <c r="R112" i="2" s="1"/>
  <c r="B112" i="2"/>
  <c r="V111" i="2" a="1"/>
  <c r="V111" i="2" s="1"/>
  <c r="U111" i="2" a="1"/>
  <c r="U111" i="2" s="1"/>
  <c r="T111" i="2" a="1"/>
  <c r="T111" i="2" s="1"/>
  <c r="S111" i="2" a="1"/>
  <c r="S111" i="2"/>
  <c r="Q111" i="2"/>
  <c r="W111" i="2" s="1" a="1"/>
  <c r="W111" i="2" s="1"/>
  <c r="P111" i="2"/>
  <c r="O111" i="2"/>
  <c r="N111" i="2"/>
  <c r="M111" i="2"/>
  <c r="L111" i="2"/>
  <c r="R111" i="2" s="1" a="1"/>
  <c r="R111" i="2" s="1"/>
  <c r="B111" i="2"/>
  <c r="W110" i="2" a="1"/>
  <c r="W110" i="2"/>
  <c r="V110" i="2" a="1"/>
  <c r="V110" i="2" s="1"/>
  <c r="Q110" i="2"/>
  <c r="P110" i="2"/>
  <c r="O110" i="2"/>
  <c r="U110" i="2" s="1" a="1"/>
  <c r="U110" i="2" s="1"/>
  <c r="N110" i="2"/>
  <c r="T110" i="2" s="1" a="1"/>
  <c r="T110" i="2" s="1"/>
  <c r="M110" i="2"/>
  <c r="S110" i="2" s="1" a="1"/>
  <c r="S110" i="2" s="1"/>
  <c r="L110" i="2"/>
  <c r="R110" i="2" s="1" a="1"/>
  <c r="R110" i="2" s="1"/>
  <c r="B110" i="2"/>
  <c r="V109" i="2"/>
  <c r="U109" i="2"/>
  <c r="R109" i="2" a="1"/>
  <c r="R109" i="2"/>
  <c r="Q109" i="2"/>
  <c r="W109" i="2" s="1" a="1"/>
  <c r="W109" i="2" s="1"/>
  <c r="P109" i="2"/>
  <c r="V109" i="2" s="1" a="1"/>
  <c r="O109" i="2"/>
  <c r="U109" i="2" s="1" a="1"/>
  <c r="N109" i="2"/>
  <c r="T109" i="2" s="1" a="1"/>
  <c r="T109" i="2" s="1"/>
  <c r="M109" i="2"/>
  <c r="S109" i="2" s="1" a="1"/>
  <c r="S109" i="2" s="1"/>
  <c r="L109" i="2"/>
  <c r="B109" i="2"/>
  <c r="W108" i="2" a="1"/>
  <c r="W108" i="2" s="1"/>
  <c r="V108" i="2" a="1"/>
  <c r="V108" i="2" s="1"/>
  <c r="U108" i="2" a="1"/>
  <c r="U108" i="2" s="1"/>
  <c r="S108" i="2"/>
  <c r="R108" i="2" a="1"/>
  <c r="R108" i="2" s="1"/>
  <c r="Q108" i="2"/>
  <c r="P108" i="2"/>
  <c r="O108" i="2"/>
  <c r="N108" i="2"/>
  <c r="T108" i="2" s="1" a="1"/>
  <c r="T108" i="2" s="1"/>
  <c r="M108" i="2"/>
  <c r="S108" i="2" s="1" a="1"/>
  <c r="L108" i="2"/>
  <c r="B108" i="2"/>
  <c r="S107" i="2" a="1"/>
  <c r="S107" i="2" s="1"/>
  <c r="R107" i="2" a="1"/>
  <c r="R107" i="2" s="1"/>
  <c r="Q107" i="2"/>
  <c r="W107" i="2" s="1" a="1"/>
  <c r="W107" i="2" s="1"/>
  <c r="P107" i="2"/>
  <c r="V107" i="2" s="1" a="1"/>
  <c r="V107" i="2" s="1"/>
  <c r="O107" i="2"/>
  <c r="U107" i="2" s="1" a="1"/>
  <c r="U107" i="2" s="1"/>
  <c r="N107" i="2"/>
  <c r="T107" i="2" s="1" a="1"/>
  <c r="T107" i="2" s="1"/>
  <c r="M107" i="2"/>
  <c r="L107" i="2"/>
  <c r="B107" i="2"/>
  <c r="V106" i="2" a="1"/>
  <c r="V106" i="2"/>
  <c r="U106" i="2" a="1"/>
  <c r="U106" i="2"/>
  <c r="T106" i="2" a="1"/>
  <c r="T106" i="2" s="1"/>
  <c r="R106" i="2" a="1"/>
  <c r="R106" i="2" s="1"/>
  <c r="Q106" i="2"/>
  <c r="W106" i="2" s="1" a="1"/>
  <c r="W106" i="2" s="1"/>
  <c r="P106" i="2"/>
  <c r="O106" i="2"/>
  <c r="N106" i="2"/>
  <c r="M106" i="2"/>
  <c r="S106" i="2" s="1" a="1"/>
  <c r="S106" i="2" s="1"/>
  <c r="L106" i="2"/>
  <c r="B106" i="2"/>
  <c r="W105" i="2" a="1"/>
  <c r="W105" i="2"/>
  <c r="V105" i="2" a="1"/>
  <c r="V105" i="2" s="1"/>
  <c r="U105" i="2" a="1"/>
  <c r="U105" i="2" s="1"/>
  <c r="Q105" i="2"/>
  <c r="P105" i="2"/>
  <c r="O105" i="2"/>
  <c r="N105" i="2"/>
  <c r="T105" i="2" s="1" a="1"/>
  <c r="T105" i="2" s="1"/>
  <c r="M105" i="2"/>
  <c r="S105" i="2" s="1" a="1"/>
  <c r="S105" i="2" s="1"/>
  <c r="L105" i="2"/>
  <c r="R105" i="2" s="1" a="1"/>
  <c r="R105" i="2" s="1"/>
  <c r="B105" i="2"/>
  <c r="W104" i="2" a="1"/>
  <c r="W104" i="2" s="1"/>
  <c r="U104" i="2" a="1"/>
  <c r="U104" i="2" s="1"/>
  <c r="T104" i="2" a="1"/>
  <c r="T104" i="2" s="1"/>
  <c r="Q104" i="2"/>
  <c r="P104" i="2"/>
  <c r="V104" i="2" s="1" a="1"/>
  <c r="V104" i="2" s="1"/>
  <c r="O104" i="2"/>
  <c r="N104" i="2"/>
  <c r="M104" i="2"/>
  <c r="S104" i="2" s="1" a="1"/>
  <c r="S104" i="2" s="1"/>
  <c r="L104" i="2"/>
  <c r="R104" i="2" s="1" a="1"/>
  <c r="R104" i="2" s="1"/>
  <c r="B104" i="2"/>
  <c r="Q103" i="2"/>
  <c r="W103" i="2" s="1" a="1"/>
  <c r="W103" i="2" s="1"/>
  <c r="P103" i="2"/>
  <c r="V103" i="2" s="1" a="1"/>
  <c r="V103" i="2" s="1"/>
  <c r="O103" i="2"/>
  <c r="U103" i="2" s="1" a="1"/>
  <c r="U103" i="2" s="1"/>
  <c r="N103" i="2"/>
  <c r="T103" i="2" s="1" a="1"/>
  <c r="T103" i="2" s="1"/>
  <c r="M103" i="2"/>
  <c r="S103" i="2" s="1" a="1"/>
  <c r="S103" i="2" s="1"/>
  <c r="L103" i="2"/>
  <c r="R103" i="2" s="1" a="1"/>
  <c r="R103" i="2" s="1"/>
  <c r="B103" i="2"/>
  <c r="R102" i="2" a="1"/>
  <c r="R102" i="2" s="1"/>
  <c r="Q102" i="2"/>
  <c r="P102" i="2"/>
  <c r="O102" i="2"/>
  <c r="N102" i="2"/>
  <c r="M102" i="2"/>
  <c r="S102" i="2" s="1" a="1"/>
  <c r="S102" i="2" s="1"/>
  <c r="L102" i="2"/>
  <c r="B102" i="2"/>
  <c r="S101" i="2" a="1"/>
  <c r="S101" i="2" s="1"/>
  <c r="R101" i="2"/>
  <c r="Q101" i="2"/>
  <c r="P101" i="2"/>
  <c r="O101" i="2"/>
  <c r="N101" i="2"/>
  <c r="M101" i="2"/>
  <c r="L101" i="2"/>
  <c r="R101" i="2" s="1" a="1"/>
  <c r="B101" i="2"/>
  <c r="S100" i="2" a="1"/>
  <c r="S100" i="2" s="1"/>
  <c r="R100" i="2" a="1"/>
  <c r="R100" i="2" s="1"/>
  <c r="Q100" i="2"/>
  <c r="P100" i="2"/>
  <c r="O100" i="2"/>
  <c r="N100" i="2"/>
  <c r="M100" i="2"/>
  <c r="L100" i="2"/>
  <c r="B100" i="2"/>
  <c r="Q99" i="2"/>
  <c r="P99" i="2"/>
  <c r="O99" i="2"/>
  <c r="N99" i="2"/>
  <c r="M99" i="2"/>
  <c r="S99" i="2" s="1" a="1"/>
  <c r="S99" i="2" s="1"/>
  <c r="L99" i="2"/>
  <c r="R99" i="2" s="1" a="1"/>
  <c r="R99" i="2" s="1"/>
  <c r="B99" i="2"/>
  <c r="V98" i="2" a="1"/>
  <c r="V98" i="2" s="1"/>
  <c r="U98" i="2" a="1"/>
  <c r="U98" i="2" s="1"/>
  <c r="S98" i="2" a="1"/>
  <c r="S98" i="2" s="1"/>
  <c r="R98" i="2" a="1"/>
  <c r="R98" i="2"/>
  <c r="Q98" i="2"/>
  <c r="W98" i="2" s="1" a="1"/>
  <c r="W98" i="2" s="1"/>
  <c r="P98" i="2"/>
  <c r="O98" i="2"/>
  <c r="N98" i="2"/>
  <c r="T98" i="2" s="1" a="1"/>
  <c r="T98" i="2" s="1"/>
  <c r="M98" i="2"/>
  <c r="L98" i="2"/>
  <c r="B98" i="2"/>
  <c r="V97" i="2" a="1"/>
  <c r="V97" i="2" s="1"/>
  <c r="S97" i="2" a="1"/>
  <c r="S97" i="2"/>
  <c r="R97" i="2" a="1"/>
  <c r="R97" i="2"/>
  <c r="Q97" i="2"/>
  <c r="W97" i="2" s="1" a="1"/>
  <c r="W97" i="2" s="1"/>
  <c r="P97" i="2"/>
  <c r="O97" i="2"/>
  <c r="U97" i="2" s="1" a="1"/>
  <c r="U97" i="2" s="1"/>
  <c r="N97" i="2"/>
  <c r="T97" i="2" s="1" a="1"/>
  <c r="T97" i="2" s="1"/>
  <c r="M97" i="2"/>
  <c r="L97" i="2"/>
  <c r="B97" i="2"/>
  <c r="V96" i="2" a="1"/>
  <c r="V96" i="2" s="1"/>
  <c r="T96" i="2" a="1"/>
  <c r="T96" i="2" s="1"/>
  <c r="S96" i="2" a="1"/>
  <c r="S96" i="2"/>
  <c r="Q96" i="2"/>
  <c r="W96" i="2" s="1" a="1"/>
  <c r="W96" i="2" s="1"/>
  <c r="P96" i="2"/>
  <c r="O96" i="2"/>
  <c r="U96" i="2" s="1" a="1"/>
  <c r="U96" i="2" s="1"/>
  <c r="N96" i="2"/>
  <c r="M96" i="2"/>
  <c r="L96" i="2"/>
  <c r="R96" i="2" s="1" a="1"/>
  <c r="R96" i="2" s="1"/>
  <c r="B96" i="2"/>
  <c r="S95" i="2" a="1"/>
  <c r="S95" i="2"/>
  <c r="Q95" i="2"/>
  <c r="P95" i="2"/>
  <c r="O95" i="2"/>
  <c r="N95" i="2"/>
  <c r="M95" i="2"/>
  <c r="L95" i="2"/>
  <c r="R95" i="2" s="1" a="1"/>
  <c r="R95" i="2" s="1"/>
  <c r="B95" i="2"/>
  <c r="Q94" i="2"/>
  <c r="P94" i="2"/>
  <c r="O94" i="2"/>
  <c r="N94" i="2"/>
  <c r="M94" i="2"/>
  <c r="S94" i="2" s="1" a="1"/>
  <c r="S94" i="2" s="1"/>
  <c r="L94" i="2"/>
  <c r="R94" i="2" s="1" a="1"/>
  <c r="R94" i="2" s="1"/>
  <c r="B94" i="2"/>
  <c r="R93" i="2" a="1"/>
  <c r="R93" i="2"/>
  <c r="Q93" i="2"/>
  <c r="P93" i="2"/>
  <c r="O93" i="2"/>
  <c r="N93" i="2"/>
  <c r="M93" i="2"/>
  <c r="S93" i="2" s="1" a="1"/>
  <c r="S93" i="2" s="1"/>
  <c r="L93" i="2"/>
  <c r="B93" i="2"/>
  <c r="S92" i="2"/>
  <c r="R92" i="2" a="1"/>
  <c r="R92" i="2" s="1"/>
  <c r="Q92" i="2"/>
  <c r="P92" i="2"/>
  <c r="O92" i="2"/>
  <c r="N92" i="2"/>
  <c r="M92" i="2"/>
  <c r="S92" i="2" s="1" a="1"/>
  <c r="L92" i="2"/>
  <c r="B92" i="2"/>
  <c r="S91" i="2" a="1"/>
  <c r="S91" i="2"/>
  <c r="R91" i="2" a="1"/>
  <c r="R91" i="2" s="1"/>
  <c r="Q91" i="2"/>
  <c r="W91" i="2" s="1" a="1"/>
  <c r="W91" i="2" s="1"/>
  <c r="P91" i="2"/>
  <c r="V91" i="2" s="1" a="1"/>
  <c r="V91" i="2" s="1"/>
  <c r="O91" i="2"/>
  <c r="U91" i="2" s="1" a="1"/>
  <c r="U91" i="2" s="1"/>
  <c r="N91" i="2"/>
  <c r="T91" i="2" s="1" a="1"/>
  <c r="T91" i="2" s="1"/>
  <c r="M91" i="2"/>
  <c r="L91" i="2"/>
  <c r="B91" i="2"/>
  <c r="V90" i="2" a="1"/>
  <c r="V90" i="2"/>
  <c r="U90" i="2" a="1"/>
  <c r="U90" i="2" s="1"/>
  <c r="T90" i="2" a="1"/>
  <c r="T90" i="2"/>
  <c r="R90" i="2" a="1"/>
  <c r="R90" i="2" s="1"/>
  <c r="Q90" i="2"/>
  <c r="W90" i="2" s="1" a="1"/>
  <c r="W90" i="2" s="1"/>
  <c r="P90" i="2"/>
  <c r="O90" i="2"/>
  <c r="N90" i="2"/>
  <c r="M90" i="2"/>
  <c r="S90" i="2" s="1" a="1"/>
  <c r="S90" i="2" s="1"/>
  <c r="L90" i="2"/>
  <c r="B90" i="2"/>
  <c r="W89" i="2" a="1"/>
  <c r="W89" i="2"/>
  <c r="V89" i="2" a="1"/>
  <c r="V89" i="2" s="1"/>
  <c r="U89" i="2" a="1"/>
  <c r="U89" i="2" s="1"/>
  <c r="Q89" i="2"/>
  <c r="P89" i="2"/>
  <c r="O89" i="2"/>
  <c r="N89" i="2"/>
  <c r="T89" i="2" s="1" a="1"/>
  <c r="T89" i="2" s="1"/>
  <c r="M89" i="2"/>
  <c r="S89" i="2" s="1" a="1"/>
  <c r="S89" i="2" s="1"/>
  <c r="L89" i="2"/>
  <c r="R89" i="2" s="1" a="1"/>
  <c r="R89" i="2" s="1"/>
  <c r="B89" i="2"/>
  <c r="Q88" i="2"/>
  <c r="P88" i="2"/>
  <c r="O88" i="2"/>
  <c r="N88" i="2"/>
  <c r="M88" i="2"/>
  <c r="S88" i="2" s="1" a="1"/>
  <c r="S88" i="2" s="1"/>
  <c r="L88" i="2"/>
  <c r="R88" i="2" s="1" a="1"/>
  <c r="R88" i="2" s="1"/>
  <c r="B88" i="2"/>
  <c r="R87" i="2" a="1"/>
  <c r="R87" i="2" s="1"/>
  <c r="Q87" i="2"/>
  <c r="P87" i="2"/>
  <c r="O87" i="2"/>
  <c r="N87" i="2"/>
  <c r="M87" i="2"/>
  <c r="S87" i="2" s="1" a="1"/>
  <c r="S87" i="2" s="1"/>
  <c r="L87" i="2"/>
  <c r="B87" i="2"/>
  <c r="R86" i="2" a="1"/>
  <c r="R86" i="2"/>
  <c r="Q86" i="2"/>
  <c r="P86" i="2"/>
  <c r="O86" i="2"/>
  <c r="N86" i="2"/>
  <c r="M86" i="2"/>
  <c r="S86" i="2" s="1" a="1"/>
  <c r="S86" i="2" s="1"/>
  <c r="L86" i="2"/>
  <c r="B86" i="2"/>
  <c r="S85" i="2" a="1"/>
  <c r="S85" i="2" s="1"/>
  <c r="Q85" i="2"/>
  <c r="P85" i="2"/>
  <c r="O85" i="2"/>
  <c r="N85" i="2"/>
  <c r="M85" i="2"/>
  <c r="L85" i="2"/>
  <c r="R85" i="2" s="1" a="1"/>
  <c r="R85" i="2" s="1"/>
  <c r="B85" i="2"/>
  <c r="W84" i="2" a="1"/>
  <c r="W84" i="2"/>
  <c r="V84" i="2" a="1"/>
  <c r="V84" i="2"/>
  <c r="U84" i="2" a="1"/>
  <c r="U84" i="2" s="1"/>
  <c r="S84" i="2" a="1"/>
  <c r="S84" i="2" s="1"/>
  <c r="Q84" i="2"/>
  <c r="P84" i="2"/>
  <c r="O84" i="2"/>
  <c r="N84" i="2"/>
  <c r="T84" i="2" s="1" a="1"/>
  <c r="T84" i="2" s="1"/>
  <c r="M84" i="2"/>
  <c r="L84" i="2"/>
  <c r="R84" i="2" s="1" a="1"/>
  <c r="R84" i="2" s="1"/>
  <c r="B84" i="2"/>
  <c r="W83" i="2" a="1"/>
  <c r="W83" i="2" s="1"/>
  <c r="V83" i="2" a="1"/>
  <c r="V83" i="2" s="1"/>
  <c r="Q83" i="2"/>
  <c r="P83" i="2"/>
  <c r="O83" i="2"/>
  <c r="U83" i="2" s="1" a="1"/>
  <c r="U83" i="2" s="1"/>
  <c r="N83" i="2"/>
  <c r="T83" i="2" s="1" a="1"/>
  <c r="T83" i="2" s="1"/>
  <c r="M83" i="2"/>
  <c r="S83" i="2" s="1" a="1"/>
  <c r="S83" i="2" s="1"/>
  <c r="L83" i="2"/>
  <c r="R83" i="2" s="1" a="1"/>
  <c r="R83" i="2" s="1"/>
  <c r="B83" i="2"/>
  <c r="U82" i="2" a="1"/>
  <c r="U82" i="2" s="1"/>
  <c r="S82" i="2" a="1"/>
  <c r="S82" i="2" s="1"/>
  <c r="R82" i="2" a="1"/>
  <c r="R82" i="2"/>
  <c r="Q82" i="2"/>
  <c r="W82" i="2" s="1" a="1"/>
  <c r="W82" i="2" s="1"/>
  <c r="P82" i="2"/>
  <c r="V82" i="2" s="1" a="1"/>
  <c r="V82" i="2" s="1"/>
  <c r="O82" i="2"/>
  <c r="N82" i="2"/>
  <c r="T82" i="2" s="1" a="1"/>
  <c r="T82" i="2" s="1"/>
  <c r="M82" i="2"/>
  <c r="L82" i="2"/>
  <c r="B82" i="2"/>
  <c r="V81" i="2" a="1"/>
  <c r="V81" i="2" s="1"/>
  <c r="S81" i="2" a="1"/>
  <c r="S81" i="2" s="1"/>
  <c r="R81" i="2" a="1"/>
  <c r="R81" i="2"/>
  <c r="Q81" i="2"/>
  <c r="W81" i="2" s="1" a="1"/>
  <c r="W81" i="2" s="1"/>
  <c r="P81" i="2"/>
  <c r="O81" i="2"/>
  <c r="U81" i="2" s="1" a="1"/>
  <c r="U81" i="2" s="1"/>
  <c r="N81" i="2"/>
  <c r="T81" i="2" s="1" a="1"/>
  <c r="T81" i="2" s="1"/>
  <c r="M81" i="2"/>
  <c r="L81" i="2"/>
  <c r="B81" i="2"/>
  <c r="V80" i="2" a="1"/>
  <c r="V80" i="2" s="1"/>
  <c r="T80" i="2" a="1"/>
  <c r="T80" i="2" s="1"/>
  <c r="S80" i="2" a="1"/>
  <c r="S80" i="2"/>
  <c r="Q80" i="2"/>
  <c r="W80" i="2" s="1" a="1"/>
  <c r="W80" i="2" s="1"/>
  <c r="P80" i="2"/>
  <c r="O80" i="2"/>
  <c r="U80" i="2" s="1" a="1"/>
  <c r="U80" i="2" s="1"/>
  <c r="N80" i="2"/>
  <c r="M80" i="2"/>
  <c r="L80" i="2"/>
  <c r="R80" i="2" s="1" a="1"/>
  <c r="R80" i="2" s="1"/>
  <c r="B80" i="2"/>
  <c r="V79" i="2" a="1"/>
  <c r="V79" i="2" s="1"/>
  <c r="U79" i="2" a="1"/>
  <c r="U79" i="2"/>
  <c r="T79" i="2" a="1"/>
  <c r="T79" i="2" s="1"/>
  <c r="S79" i="2" a="1"/>
  <c r="S79" i="2"/>
  <c r="Q79" i="2"/>
  <c r="W79" i="2" s="1" a="1"/>
  <c r="W79" i="2" s="1"/>
  <c r="P79" i="2"/>
  <c r="O79" i="2"/>
  <c r="N79" i="2"/>
  <c r="M79" i="2"/>
  <c r="L79" i="2"/>
  <c r="R79" i="2" s="1" a="1"/>
  <c r="R79" i="2" s="1"/>
  <c r="B79" i="2"/>
  <c r="W78" i="2" a="1"/>
  <c r="W78" i="2" s="1"/>
  <c r="V78" i="2" a="1"/>
  <c r="V78" i="2"/>
  <c r="Q78" i="2"/>
  <c r="P78" i="2"/>
  <c r="O78" i="2"/>
  <c r="U78" i="2" s="1" a="1"/>
  <c r="U78" i="2" s="1"/>
  <c r="N78" i="2"/>
  <c r="T78" i="2" s="1" a="1"/>
  <c r="T78" i="2" s="1"/>
  <c r="M78" i="2"/>
  <c r="S78" i="2" s="1" a="1"/>
  <c r="S78" i="2" s="1"/>
  <c r="L78" i="2"/>
  <c r="R78" i="2" s="1" a="1"/>
  <c r="R78" i="2" s="1"/>
  <c r="B78" i="2"/>
  <c r="W77" i="2" a="1"/>
  <c r="W77" i="2" s="1"/>
  <c r="V77" i="2"/>
  <c r="U77" i="2"/>
  <c r="S77" i="2"/>
  <c r="R77" i="2" a="1"/>
  <c r="R77" i="2"/>
  <c r="Q77" i="2"/>
  <c r="P77" i="2"/>
  <c r="V77" i="2" s="1" a="1"/>
  <c r="O77" i="2"/>
  <c r="U77" i="2" s="1" a="1"/>
  <c r="N77" i="2"/>
  <c r="T77" i="2" s="1" a="1"/>
  <c r="T77" i="2" s="1"/>
  <c r="M77" i="2"/>
  <c r="S77" i="2" s="1" a="1"/>
  <c r="L77" i="2"/>
  <c r="B77" i="2"/>
  <c r="W76" i="2" a="1"/>
  <c r="W76" i="2" s="1"/>
  <c r="V76" i="2" a="1"/>
  <c r="V76" i="2" s="1"/>
  <c r="U76" i="2" a="1"/>
  <c r="U76" i="2" s="1"/>
  <c r="T76" i="2" a="1"/>
  <c r="T76" i="2" s="1"/>
  <c r="S76" i="2" a="1"/>
  <c r="S76" i="2"/>
  <c r="R76" i="2" a="1"/>
  <c r="R76" i="2" s="1"/>
  <c r="Q76" i="2"/>
  <c r="P76" i="2"/>
  <c r="O76" i="2"/>
  <c r="N76" i="2"/>
  <c r="M76" i="2"/>
  <c r="L76" i="2"/>
  <c r="B76" i="2"/>
  <c r="V75" i="2"/>
  <c r="U75" i="2"/>
  <c r="T75" i="2" a="1"/>
  <c r="T75" i="2"/>
  <c r="S75" i="2" a="1"/>
  <c r="S75" i="2" s="1"/>
  <c r="R75" i="2" a="1"/>
  <c r="R75" i="2" s="1"/>
  <c r="Q75" i="2"/>
  <c r="W75" i="2" s="1" a="1"/>
  <c r="W75" i="2" s="1"/>
  <c r="P75" i="2"/>
  <c r="V75" i="2" s="1" a="1"/>
  <c r="O75" i="2"/>
  <c r="U75" i="2" s="1" a="1"/>
  <c r="N75" i="2"/>
  <c r="M75" i="2"/>
  <c r="L75" i="2"/>
  <c r="B75" i="2"/>
  <c r="R74" i="2" a="1"/>
  <c r="R74" i="2" s="1"/>
  <c r="Q74" i="2"/>
  <c r="P74" i="2"/>
  <c r="O74" i="2"/>
  <c r="N74" i="2"/>
  <c r="M74" i="2"/>
  <c r="S74" i="2" s="1" a="1"/>
  <c r="S74" i="2" s="1"/>
  <c r="L74" i="2"/>
  <c r="B74" i="2"/>
  <c r="S73" i="2"/>
  <c r="Q73" i="2"/>
  <c r="P73" i="2"/>
  <c r="O73" i="2"/>
  <c r="N73" i="2"/>
  <c r="M73" i="2"/>
  <c r="S73" i="2" s="1" a="1"/>
  <c r="L73" i="2"/>
  <c r="R73" i="2" s="1" a="1"/>
  <c r="R73" i="2" s="1"/>
  <c r="B73" i="2"/>
  <c r="Q72" i="2"/>
  <c r="P72" i="2"/>
  <c r="O72" i="2"/>
  <c r="N72" i="2"/>
  <c r="M72" i="2"/>
  <c r="S72" i="2" s="1" a="1"/>
  <c r="S72" i="2" s="1"/>
  <c r="L72" i="2"/>
  <c r="R72" i="2" s="1" a="1"/>
  <c r="R72" i="2" s="1"/>
  <c r="B72" i="2"/>
  <c r="R71" i="2" a="1"/>
  <c r="R71" i="2" s="1"/>
  <c r="Q71" i="2"/>
  <c r="P71" i="2"/>
  <c r="O71" i="2"/>
  <c r="N71" i="2"/>
  <c r="M71" i="2"/>
  <c r="S71" i="2" s="1" a="1"/>
  <c r="S71" i="2" s="1"/>
  <c r="L71" i="2"/>
  <c r="B71" i="2"/>
  <c r="W70" i="2" a="1"/>
  <c r="W70" i="2" s="1"/>
  <c r="U70" i="2" a="1"/>
  <c r="U70" i="2" s="1"/>
  <c r="T70" i="2" a="1"/>
  <c r="T70" i="2" s="1"/>
  <c r="R70" i="2" a="1"/>
  <c r="R70" i="2"/>
  <c r="Q70" i="2"/>
  <c r="P70" i="2"/>
  <c r="V70" i="2" s="1" a="1"/>
  <c r="V70" i="2" s="1"/>
  <c r="O70" i="2"/>
  <c r="N70" i="2"/>
  <c r="M70" i="2"/>
  <c r="S70" i="2" s="1" a="1"/>
  <c r="S70" i="2" s="1"/>
  <c r="L70" i="2"/>
  <c r="B70" i="2"/>
  <c r="V69" i="2"/>
  <c r="U69" i="2" a="1"/>
  <c r="U69" i="2"/>
  <c r="T69" i="2" a="1"/>
  <c r="T69" i="2" s="1"/>
  <c r="S69" i="2" a="1"/>
  <c r="S69" i="2" s="1"/>
  <c r="Q69" i="2"/>
  <c r="W69" i="2" s="1" a="1"/>
  <c r="W69" i="2" s="1"/>
  <c r="P69" i="2"/>
  <c r="V69" i="2" s="1" a="1"/>
  <c r="O69" i="2"/>
  <c r="N69" i="2"/>
  <c r="M69" i="2"/>
  <c r="L69" i="2"/>
  <c r="R69" i="2" s="1" a="1"/>
  <c r="R69" i="2" s="1"/>
  <c r="B69" i="2"/>
  <c r="W68" i="2" a="1"/>
  <c r="W68" i="2"/>
  <c r="V68" i="2" a="1"/>
  <c r="V68" i="2" s="1"/>
  <c r="U68" i="2" a="1"/>
  <c r="U68" i="2" s="1"/>
  <c r="T68" i="2"/>
  <c r="Q68" i="2"/>
  <c r="P68" i="2"/>
  <c r="O68" i="2"/>
  <c r="N68" i="2"/>
  <c r="T68" i="2" s="1" a="1"/>
  <c r="M68" i="2"/>
  <c r="S68" i="2" s="1" a="1"/>
  <c r="S68" i="2" s="1"/>
  <c r="L68" i="2"/>
  <c r="R68" i="2" s="1" a="1"/>
  <c r="R68" i="2" s="1"/>
  <c r="B68" i="2"/>
  <c r="Q67" i="2"/>
  <c r="P67" i="2"/>
  <c r="O67" i="2"/>
  <c r="N67" i="2"/>
  <c r="M67" i="2"/>
  <c r="S67" i="2" s="1" a="1"/>
  <c r="S67" i="2" s="1"/>
  <c r="L67" i="2"/>
  <c r="R67" i="2" s="1" a="1"/>
  <c r="R67" i="2" s="1"/>
  <c r="B67" i="2"/>
  <c r="S66" i="2" a="1"/>
  <c r="S66" i="2" s="1"/>
  <c r="R66" i="2" a="1"/>
  <c r="R66" i="2" s="1"/>
  <c r="Q66" i="2"/>
  <c r="P66" i="2"/>
  <c r="O66" i="2"/>
  <c r="N66" i="2"/>
  <c r="M66" i="2"/>
  <c r="L66" i="2"/>
  <c r="B66" i="2"/>
  <c r="S65" i="2" a="1"/>
  <c r="S65" i="2" s="1"/>
  <c r="R65" i="2" a="1"/>
  <c r="R65" i="2" s="1"/>
  <c r="Q65" i="2"/>
  <c r="P65" i="2"/>
  <c r="O65" i="2"/>
  <c r="N65" i="2"/>
  <c r="M65" i="2"/>
  <c r="L65" i="2"/>
  <c r="B65" i="2"/>
  <c r="S64" i="2" a="1"/>
  <c r="S64" i="2" s="1"/>
  <c r="R64" i="2"/>
  <c r="Q64" i="2"/>
  <c r="P64" i="2"/>
  <c r="O64" i="2"/>
  <c r="N64" i="2"/>
  <c r="M64" i="2"/>
  <c r="L64" i="2"/>
  <c r="R64" i="2" s="1" a="1"/>
  <c r="B64" i="2"/>
  <c r="V63" i="2" a="1"/>
  <c r="V63" i="2"/>
  <c r="U63" i="2" a="1"/>
  <c r="U63" i="2" s="1"/>
  <c r="T63" i="2" a="1"/>
  <c r="T63" i="2" s="1"/>
  <c r="S63" i="2" a="1"/>
  <c r="S63" i="2" s="1"/>
  <c r="R63" i="2"/>
  <c r="Q63" i="2"/>
  <c r="W63" i="2" s="1" a="1"/>
  <c r="W63" i="2" s="1"/>
  <c r="P63" i="2"/>
  <c r="O63" i="2"/>
  <c r="N63" i="2"/>
  <c r="M63" i="2"/>
  <c r="L63" i="2"/>
  <c r="R63" i="2" s="1" a="1"/>
  <c r="B63" i="2"/>
  <c r="V62" i="2" a="1"/>
  <c r="V62" i="2" s="1"/>
  <c r="U62" i="2"/>
  <c r="T62" i="2" a="1"/>
  <c r="T62" i="2" s="1"/>
  <c r="S62" i="2" a="1"/>
  <c r="S62" i="2" s="1"/>
  <c r="Q62" i="2"/>
  <c r="W62" i="2" s="1" a="1"/>
  <c r="W62" i="2" s="1"/>
  <c r="P62" i="2"/>
  <c r="O62" i="2"/>
  <c r="U62" i="2" s="1" a="1"/>
  <c r="N62" i="2"/>
  <c r="M62" i="2"/>
  <c r="L62" i="2"/>
  <c r="R62" i="2" s="1" a="1"/>
  <c r="R62" i="2" s="1"/>
  <c r="B62" i="2"/>
  <c r="T61" i="2" a="1"/>
  <c r="T61" i="2" s="1"/>
  <c r="R61" i="2"/>
  <c r="Q61" i="2"/>
  <c r="W61" i="2" s="1" a="1"/>
  <c r="W61" i="2" s="1"/>
  <c r="P61" i="2"/>
  <c r="V61" i="2" s="1" a="1"/>
  <c r="V61" i="2" s="1"/>
  <c r="O61" i="2"/>
  <c r="U61" i="2" s="1" a="1"/>
  <c r="U61" i="2" s="1"/>
  <c r="N61" i="2"/>
  <c r="M61" i="2"/>
  <c r="S61" i="2" s="1" a="1"/>
  <c r="S61" i="2" s="1"/>
  <c r="L61" i="2"/>
  <c r="R61" i="2" s="1" a="1"/>
  <c r="B61" i="2"/>
  <c r="S60" i="2" a="1"/>
  <c r="S60" i="2" s="1"/>
  <c r="R60" i="2" a="1"/>
  <c r="R60" i="2"/>
  <c r="Q60" i="2"/>
  <c r="P60" i="2"/>
  <c r="O60" i="2"/>
  <c r="N60" i="2"/>
  <c r="M60" i="2"/>
  <c r="L60" i="2"/>
  <c r="B60" i="2"/>
  <c r="S59" i="2" a="1"/>
  <c r="S59" i="2"/>
  <c r="R59" i="2" a="1"/>
  <c r="R59" i="2" s="1"/>
  <c r="Q59" i="2"/>
  <c r="P59" i="2"/>
  <c r="O59" i="2"/>
  <c r="N59" i="2"/>
  <c r="M59" i="2"/>
  <c r="L59" i="2"/>
  <c r="B59" i="2"/>
  <c r="S58" i="2" a="1"/>
  <c r="S58" i="2"/>
  <c r="R58" i="2" a="1"/>
  <c r="R58" i="2" s="1"/>
  <c r="Q58" i="2"/>
  <c r="P58" i="2"/>
  <c r="O58" i="2"/>
  <c r="N58" i="2"/>
  <c r="M58" i="2"/>
  <c r="L58" i="2"/>
  <c r="B58" i="2"/>
  <c r="Q57" i="2"/>
  <c r="P57" i="2"/>
  <c r="O57" i="2"/>
  <c r="N57" i="2"/>
  <c r="M57" i="2"/>
  <c r="S57" i="2" s="1" a="1"/>
  <c r="S57" i="2" s="1"/>
  <c r="L57" i="2"/>
  <c r="R57" i="2" s="1" a="1"/>
  <c r="R57" i="2" s="1"/>
  <c r="B57" i="2"/>
  <c r="W56" i="2" a="1"/>
  <c r="W56" i="2"/>
  <c r="V56" i="2"/>
  <c r="S56" i="2" a="1"/>
  <c r="S56" i="2" s="1"/>
  <c r="Q56" i="2"/>
  <c r="P56" i="2"/>
  <c r="V56" i="2" s="1" a="1"/>
  <c r="O56" i="2"/>
  <c r="U56" i="2" s="1" a="1"/>
  <c r="U56" i="2" s="1"/>
  <c r="N56" i="2"/>
  <c r="T56" i="2" s="1" a="1"/>
  <c r="T56" i="2" s="1"/>
  <c r="M56" i="2"/>
  <c r="L56" i="2"/>
  <c r="R56" i="2" s="1" a="1"/>
  <c r="R56" i="2" s="1"/>
  <c r="B56" i="2"/>
  <c r="W55" i="2" a="1"/>
  <c r="W55" i="2" s="1"/>
  <c r="R55" i="2" a="1"/>
  <c r="R55" i="2" s="1"/>
  <c r="Q55" i="2"/>
  <c r="P55" i="2"/>
  <c r="V55" i="2" s="1" a="1"/>
  <c r="V55" i="2" s="1"/>
  <c r="O55" i="2"/>
  <c r="U55" i="2" s="1" a="1"/>
  <c r="U55" i="2" s="1"/>
  <c r="N55" i="2"/>
  <c r="T55" i="2" s="1" a="1"/>
  <c r="T55" i="2" s="1"/>
  <c r="M55" i="2"/>
  <c r="S55" i="2" s="1" a="1"/>
  <c r="S55" i="2" s="1"/>
  <c r="L55" i="2"/>
  <c r="B55" i="2"/>
  <c r="U54" i="2" a="1"/>
  <c r="U54" i="2" s="1"/>
  <c r="S54" i="2" a="1"/>
  <c r="S54" i="2"/>
  <c r="R54" i="2" a="1"/>
  <c r="R54" i="2"/>
  <c r="Q54" i="2"/>
  <c r="W54" i="2" s="1" a="1"/>
  <c r="W54" i="2" s="1"/>
  <c r="P54" i="2"/>
  <c r="V54" i="2" s="1" a="1"/>
  <c r="V54" i="2" s="1"/>
  <c r="O54" i="2"/>
  <c r="N54" i="2"/>
  <c r="T54" i="2" s="1" a="1"/>
  <c r="T54" i="2" s="1"/>
  <c r="M54" i="2"/>
  <c r="L54" i="2"/>
  <c r="B54" i="2"/>
  <c r="S53" i="2" a="1"/>
  <c r="S53" i="2" s="1"/>
  <c r="R53" i="2" a="1"/>
  <c r="R53" i="2" s="1"/>
  <c r="Q53" i="2"/>
  <c r="P53" i="2"/>
  <c r="O53" i="2"/>
  <c r="N53" i="2"/>
  <c r="M53" i="2"/>
  <c r="L53" i="2"/>
  <c r="B53" i="2"/>
  <c r="S52" i="2" a="1"/>
  <c r="S52" i="2" s="1"/>
  <c r="Q52" i="2"/>
  <c r="P52" i="2"/>
  <c r="O52" i="2"/>
  <c r="N52" i="2"/>
  <c r="M52" i="2"/>
  <c r="L52" i="2"/>
  <c r="R52" i="2" s="1" a="1"/>
  <c r="R52" i="2" s="1"/>
  <c r="B52" i="2"/>
  <c r="Q51" i="2"/>
  <c r="P51" i="2"/>
  <c r="O51" i="2"/>
  <c r="N51" i="2"/>
  <c r="M51" i="2"/>
  <c r="S51" i="2" s="1" a="1"/>
  <c r="S51" i="2" s="1"/>
  <c r="L51" i="2"/>
  <c r="R51" i="2" s="1" a="1"/>
  <c r="R51" i="2" s="1"/>
  <c r="B51" i="2"/>
  <c r="R50" i="2"/>
  <c r="Q50" i="2"/>
  <c r="P50" i="2"/>
  <c r="O50" i="2"/>
  <c r="N50" i="2"/>
  <c r="M50" i="2"/>
  <c r="S50" i="2" s="1" a="1"/>
  <c r="S50" i="2" s="1"/>
  <c r="L50" i="2"/>
  <c r="R50" i="2" s="1" a="1"/>
  <c r="B50" i="2"/>
  <c r="S49" i="2" a="1"/>
  <c r="S49" i="2" s="1"/>
  <c r="R49" i="2" a="1"/>
  <c r="R49" i="2"/>
  <c r="Q49" i="2"/>
  <c r="W49" i="2" s="1" a="1"/>
  <c r="W49" i="2" s="1"/>
  <c r="P49" i="2"/>
  <c r="V49" i="2" s="1" a="1"/>
  <c r="V49" i="2" s="1"/>
  <c r="O49" i="2"/>
  <c r="U49" i="2" s="1" a="1"/>
  <c r="U49" i="2" s="1"/>
  <c r="N49" i="2"/>
  <c r="T49" i="2" s="1" a="1"/>
  <c r="T49" i="2" s="1"/>
  <c r="M49" i="2"/>
  <c r="L49" i="2"/>
  <c r="B49" i="2"/>
  <c r="W48" i="2" a="1"/>
  <c r="W48" i="2" s="1"/>
  <c r="V48" i="2" a="1"/>
  <c r="V48" i="2" s="1"/>
  <c r="U48" i="2" a="1"/>
  <c r="U48" i="2"/>
  <c r="T48" i="2" a="1"/>
  <c r="T48" i="2"/>
  <c r="R48" i="2" a="1"/>
  <c r="R48" i="2"/>
  <c r="Q48" i="2"/>
  <c r="P48" i="2"/>
  <c r="O48" i="2"/>
  <c r="N48" i="2"/>
  <c r="M48" i="2"/>
  <c r="S48" i="2" s="1" a="1"/>
  <c r="S48" i="2" s="1"/>
  <c r="L48" i="2"/>
  <c r="B48" i="2"/>
  <c r="V47" i="2" a="1"/>
  <c r="V47" i="2" s="1"/>
  <c r="U47" i="2" a="1"/>
  <c r="U47" i="2"/>
  <c r="T47" i="2" a="1"/>
  <c r="T47" i="2" s="1"/>
  <c r="S47" i="2" a="1"/>
  <c r="S47" i="2" s="1"/>
  <c r="R47" i="2" a="1"/>
  <c r="R47" i="2" s="1"/>
  <c r="Q47" i="2"/>
  <c r="W47" i="2" s="1" a="1"/>
  <c r="W47" i="2" s="1"/>
  <c r="P47" i="2"/>
  <c r="O47" i="2"/>
  <c r="N47" i="2"/>
  <c r="M47" i="2"/>
  <c r="L47" i="2"/>
  <c r="B47" i="2"/>
  <c r="R46" i="2" a="1"/>
  <c r="R46" i="2" s="1"/>
  <c r="Q46" i="2"/>
  <c r="P46" i="2"/>
  <c r="O46" i="2"/>
  <c r="N46" i="2"/>
  <c r="M46" i="2"/>
  <c r="S46" i="2" s="1" a="1"/>
  <c r="S46" i="2" s="1"/>
  <c r="L46" i="2"/>
  <c r="B46" i="2"/>
  <c r="Q45" i="2"/>
  <c r="P45" i="2"/>
  <c r="O45" i="2"/>
  <c r="N45" i="2"/>
  <c r="M45" i="2"/>
  <c r="S45" i="2" s="1" a="1"/>
  <c r="S45" i="2" s="1"/>
  <c r="L45" i="2"/>
  <c r="R45" i="2" s="1" a="1"/>
  <c r="R45" i="2" s="1"/>
  <c r="B45" i="2"/>
  <c r="R44" i="2" a="1"/>
  <c r="R44" i="2" s="1"/>
  <c r="Q44" i="2"/>
  <c r="P44" i="2"/>
  <c r="O44" i="2"/>
  <c r="N44" i="2"/>
  <c r="M44" i="2"/>
  <c r="S44" i="2" s="1" a="1"/>
  <c r="S44" i="2" s="1"/>
  <c r="L44" i="2"/>
  <c r="B44" i="2"/>
  <c r="S43" i="2" a="1"/>
  <c r="S43" i="2"/>
  <c r="R43" i="2" a="1"/>
  <c r="R43" i="2" s="1"/>
  <c r="Q43" i="2"/>
  <c r="P43" i="2"/>
  <c r="O43" i="2"/>
  <c r="N43" i="2"/>
  <c r="M43" i="2"/>
  <c r="L43" i="2"/>
  <c r="B43" i="2"/>
  <c r="W42" i="2" a="1"/>
  <c r="W42" i="2" s="1"/>
  <c r="V42" i="2" a="1"/>
  <c r="V42" i="2"/>
  <c r="T42" i="2" a="1"/>
  <c r="T42" i="2"/>
  <c r="S42" i="2" a="1"/>
  <c r="S42" i="2"/>
  <c r="R42" i="2" a="1"/>
  <c r="R42" i="2" s="1"/>
  <c r="Q42" i="2"/>
  <c r="P42" i="2"/>
  <c r="O42" i="2"/>
  <c r="U42" i="2" s="1" a="1"/>
  <c r="U42" i="2" s="1"/>
  <c r="N42" i="2"/>
  <c r="M42" i="2"/>
  <c r="L42" i="2"/>
  <c r="B42" i="2"/>
  <c r="W41" i="2" a="1"/>
  <c r="W41" i="2" s="1"/>
  <c r="V41" i="2" a="1"/>
  <c r="V41" i="2"/>
  <c r="U41" i="2" a="1"/>
  <c r="U41" i="2" s="1"/>
  <c r="T41" i="2" a="1"/>
  <c r="T41" i="2" s="1"/>
  <c r="Q41" i="2"/>
  <c r="P41" i="2"/>
  <c r="O41" i="2"/>
  <c r="N41" i="2"/>
  <c r="M41" i="2"/>
  <c r="S41" i="2" s="1" a="1"/>
  <c r="S41" i="2" s="1"/>
  <c r="L41" i="2"/>
  <c r="R41" i="2" s="1" a="1"/>
  <c r="R41" i="2" s="1"/>
  <c r="B41" i="2"/>
  <c r="W40" i="2" a="1"/>
  <c r="W40" i="2"/>
  <c r="S40" i="2" a="1"/>
  <c r="S40" i="2" s="1"/>
  <c r="Q40" i="2"/>
  <c r="P40" i="2"/>
  <c r="V40" i="2" s="1" a="1"/>
  <c r="V40" i="2" s="1"/>
  <c r="O40" i="2"/>
  <c r="U40" i="2" s="1" a="1"/>
  <c r="U40" i="2" s="1"/>
  <c r="N40" i="2"/>
  <c r="T40" i="2" s="1" a="1"/>
  <c r="T40" i="2" s="1"/>
  <c r="M40" i="2"/>
  <c r="L40" i="2"/>
  <c r="R40" i="2" s="1" a="1"/>
  <c r="R40" i="2" s="1"/>
  <c r="B40" i="2"/>
  <c r="R39" i="2" a="1"/>
  <c r="R39" i="2" s="1"/>
  <c r="Q39" i="2"/>
  <c r="P39" i="2"/>
  <c r="O39" i="2"/>
  <c r="N39" i="2"/>
  <c r="M39" i="2"/>
  <c r="S39" i="2" s="1" a="1"/>
  <c r="S39" i="2" s="1"/>
  <c r="L39" i="2"/>
  <c r="B39" i="2"/>
  <c r="S38" i="2" a="1"/>
  <c r="S38" i="2"/>
  <c r="R38" i="2" a="1"/>
  <c r="R38" i="2"/>
  <c r="Q38" i="2"/>
  <c r="P38" i="2"/>
  <c r="O38" i="2"/>
  <c r="N38" i="2"/>
  <c r="M38" i="2"/>
  <c r="L38" i="2"/>
  <c r="B38" i="2"/>
  <c r="S37" i="2" a="1"/>
  <c r="S37" i="2" s="1"/>
  <c r="R37" i="2" a="1"/>
  <c r="R37" i="2" s="1"/>
  <c r="Q37" i="2"/>
  <c r="P37" i="2"/>
  <c r="O37" i="2"/>
  <c r="N37" i="2"/>
  <c r="M37" i="2"/>
  <c r="L37" i="2"/>
  <c r="B37" i="2"/>
  <c r="S36" i="2" a="1"/>
  <c r="S36" i="2" s="1"/>
  <c r="Q36" i="2"/>
  <c r="P36" i="2"/>
  <c r="O36" i="2"/>
  <c r="N36" i="2"/>
  <c r="M36" i="2"/>
  <c r="L36" i="2"/>
  <c r="R36" i="2" s="1" a="1"/>
  <c r="R36" i="2" s="1"/>
  <c r="B36" i="2"/>
  <c r="W35" i="2" a="1"/>
  <c r="W35" i="2"/>
  <c r="V35" i="2" a="1"/>
  <c r="V35" i="2" s="1"/>
  <c r="U35" i="2" a="1"/>
  <c r="U35" i="2" s="1"/>
  <c r="Q35" i="2"/>
  <c r="P35" i="2"/>
  <c r="O35" i="2"/>
  <c r="N35" i="2"/>
  <c r="T35" i="2" s="1" a="1"/>
  <c r="T35" i="2" s="1"/>
  <c r="M35" i="2"/>
  <c r="S35" i="2" s="1" a="1"/>
  <c r="S35" i="2" s="1"/>
  <c r="L35" i="2"/>
  <c r="R35" i="2" s="1" a="1"/>
  <c r="R35" i="2" s="1"/>
  <c r="B35" i="2"/>
  <c r="W34" i="2" a="1"/>
  <c r="W34" i="2"/>
  <c r="Q34" i="2"/>
  <c r="P34" i="2"/>
  <c r="V34" i="2" s="1" a="1"/>
  <c r="V34" i="2" s="1"/>
  <c r="O34" i="2"/>
  <c r="U34" i="2" s="1" a="1"/>
  <c r="U34" i="2" s="1"/>
  <c r="N34" i="2"/>
  <c r="T34" i="2" s="1" a="1"/>
  <c r="T34" i="2" s="1"/>
  <c r="M34" i="2"/>
  <c r="S34" i="2" s="1" a="1"/>
  <c r="S34" i="2" s="1"/>
  <c r="L34" i="2"/>
  <c r="R34" i="2" s="1" a="1"/>
  <c r="R34" i="2" s="1"/>
  <c r="B34" i="2"/>
  <c r="S33" i="2" a="1"/>
  <c r="S33" i="2" s="1"/>
  <c r="R33" i="2" a="1"/>
  <c r="R33" i="2"/>
  <c r="Q33" i="2"/>
  <c r="W33" i="2" s="1" a="1"/>
  <c r="W33" i="2" s="1"/>
  <c r="P33" i="2"/>
  <c r="V33" i="2" s="1" a="1"/>
  <c r="V33" i="2" s="1"/>
  <c r="O33" i="2"/>
  <c r="U33" i="2" s="1" a="1"/>
  <c r="U33" i="2" s="1"/>
  <c r="N33" i="2"/>
  <c r="T33" i="2" s="1" a="1"/>
  <c r="T33" i="2" s="1"/>
  <c r="M33" i="2"/>
  <c r="L33" i="2"/>
  <c r="B33" i="2"/>
  <c r="R32" i="2" a="1"/>
  <c r="R32" i="2"/>
  <c r="Q32" i="2"/>
  <c r="P32" i="2"/>
  <c r="O32" i="2"/>
  <c r="N32" i="2"/>
  <c r="M32" i="2"/>
  <c r="S32" i="2" s="1" a="1"/>
  <c r="S32" i="2" s="1"/>
  <c r="L32" i="2"/>
  <c r="B32" i="2"/>
  <c r="S31" i="2" a="1"/>
  <c r="S31" i="2" s="1"/>
  <c r="R31" i="2" a="1"/>
  <c r="R31" i="2" s="1"/>
  <c r="Q31" i="2"/>
  <c r="P31" i="2"/>
  <c r="O31" i="2"/>
  <c r="N31" i="2"/>
  <c r="M31" i="2"/>
  <c r="L31" i="2"/>
  <c r="B31" i="2"/>
  <c r="R30" i="2" a="1"/>
  <c r="R30" i="2" s="1"/>
  <c r="Q30" i="2"/>
  <c r="P30" i="2"/>
  <c r="O30" i="2"/>
  <c r="N30" i="2"/>
  <c r="M30" i="2"/>
  <c r="S30" i="2" s="1" a="1"/>
  <c r="S30" i="2" s="1"/>
  <c r="L30" i="2"/>
  <c r="B30" i="2"/>
  <c r="Q29" i="2"/>
  <c r="P29" i="2"/>
  <c r="O29" i="2"/>
  <c r="N29" i="2"/>
  <c r="M29" i="2"/>
  <c r="S29" i="2" s="1" a="1"/>
  <c r="S29" i="2" s="1"/>
  <c r="L29" i="2"/>
  <c r="R29" i="2" s="1" a="1"/>
  <c r="R29" i="2" s="1"/>
  <c r="B29" i="2"/>
  <c r="S28" i="2"/>
  <c r="R28" i="2" a="1"/>
  <c r="R28" i="2" s="1"/>
  <c r="Q28" i="2"/>
  <c r="W28" i="2" s="1" a="1"/>
  <c r="W28" i="2" s="1"/>
  <c r="P28" i="2"/>
  <c r="V28" i="2" s="1" a="1"/>
  <c r="V28" i="2" s="1"/>
  <c r="O28" i="2"/>
  <c r="U28" i="2" s="1" a="1"/>
  <c r="U28" i="2" s="1"/>
  <c r="N28" i="2"/>
  <c r="T28" i="2" s="1" a="1"/>
  <c r="T28" i="2" s="1"/>
  <c r="M28" i="2"/>
  <c r="S28" i="2" s="1" a="1"/>
  <c r="L28" i="2"/>
  <c r="B28" i="2"/>
  <c r="T27" i="2" a="1"/>
  <c r="T27" i="2" s="1"/>
  <c r="S27" i="2" a="1"/>
  <c r="S27" i="2"/>
  <c r="R27" i="2" a="1"/>
  <c r="R27" i="2" s="1"/>
  <c r="Q27" i="2"/>
  <c r="W27" i="2" s="1" a="1"/>
  <c r="W27" i="2" s="1"/>
  <c r="P27" i="2"/>
  <c r="V27" i="2" s="1" a="1"/>
  <c r="V27" i="2" s="1"/>
  <c r="O27" i="2"/>
  <c r="U27" i="2" s="1" a="1"/>
  <c r="U27" i="2" s="1"/>
  <c r="N27" i="2"/>
  <c r="M27" i="2"/>
  <c r="L27" i="2"/>
  <c r="B27" i="2"/>
  <c r="W26" i="2" a="1"/>
  <c r="W26" i="2" s="1"/>
  <c r="V26" i="2" a="1"/>
  <c r="V26" i="2"/>
  <c r="T26" i="2" a="1"/>
  <c r="T26" i="2"/>
  <c r="S26" i="2" a="1"/>
  <c r="S26" i="2"/>
  <c r="R26" i="2" a="1"/>
  <c r="R26" i="2" s="1"/>
  <c r="Q26" i="2"/>
  <c r="P26" i="2"/>
  <c r="O26" i="2"/>
  <c r="U26" i="2" s="1" a="1"/>
  <c r="U26" i="2" s="1"/>
  <c r="N26" i="2"/>
  <c r="M26" i="2"/>
  <c r="L26" i="2"/>
  <c r="B26" i="2"/>
  <c r="W25" i="2" a="1"/>
  <c r="W25" i="2" s="1"/>
  <c r="V25" i="2" a="1"/>
  <c r="V25" i="2"/>
  <c r="U25" i="2" a="1"/>
  <c r="U25" i="2" s="1"/>
  <c r="T25" i="2" a="1"/>
  <c r="T25" i="2" s="1"/>
  <c r="Q25" i="2"/>
  <c r="P25" i="2"/>
  <c r="O25" i="2"/>
  <c r="N25" i="2"/>
  <c r="M25" i="2"/>
  <c r="S25" i="2" s="1" a="1"/>
  <c r="S25" i="2" s="1"/>
  <c r="L25" i="2"/>
  <c r="R25" i="2" s="1" a="1"/>
  <c r="R25" i="2" s="1"/>
  <c r="B25" i="2"/>
  <c r="S24" i="2" a="1"/>
  <c r="S24" i="2" s="1"/>
  <c r="Q24" i="2"/>
  <c r="P24" i="2"/>
  <c r="O24" i="2"/>
  <c r="N24" i="2"/>
  <c r="M24" i="2"/>
  <c r="L24" i="2"/>
  <c r="R24" i="2" s="1" a="1"/>
  <c r="R24" i="2" s="1"/>
  <c r="B24" i="2"/>
  <c r="R23" i="2" a="1"/>
  <c r="R23" i="2" s="1"/>
  <c r="Q23" i="2"/>
  <c r="P23" i="2"/>
  <c r="O23" i="2"/>
  <c r="N23" i="2"/>
  <c r="M23" i="2"/>
  <c r="S23" i="2" s="1" a="1"/>
  <c r="S23" i="2" s="1"/>
  <c r="L23" i="2"/>
  <c r="B23" i="2"/>
  <c r="S22" i="2" a="1"/>
  <c r="S22" i="2"/>
  <c r="R22" i="2" a="1"/>
  <c r="R22" i="2"/>
  <c r="Q22" i="2"/>
  <c r="P22" i="2"/>
  <c r="O22" i="2"/>
  <c r="N22" i="2"/>
  <c r="M22" i="2"/>
  <c r="L22" i="2"/>
  <c r="B22" i="2"/>
  <c r="U21" i="2" a="1"/>
  <c r="U21" i="2" s="1"/>
  <c r="S21" i="2" a="1"/>
  <c r="S21" i="2"/>
  <c r="R21" i="2" a="1"/>
  <c r="R21" i="2" s="1"/>
  <c r="Q21" i="2"/>
  <c r="W21" i="2" s="1" a="1"/>
  <c r="W21" i="2" s="1"/>
  <c r="P21" i="2"/>
  <c r="V21" i="2" s="1" a="1"/>
  <c r="V21" i="2" s="1"/>
  <c r="O21" i="2"/>
  <c r="N21" i="2"/>
  <c r="T21" i="2" s="1" a="1"/>
  <c r="T21" i="2" s="1"/>
  <c r="M21" i="2"/>
  <c r="L21" i="2"/>
  <c r="B21" i="2"/>
  <c r="V20" i="2" a="1"/>
  <c r="V20" i="2"/>
  <c r="U20" i="2" a="1"/>
  <c r="U20" i="2"/>
  <c r="T20" i="2" a="1"/>
  <c r="T20" i="2"/>
  <c r="S20" i="2" a="1"/>
  <c r="S20" i="2" s="1"/>
  <c r="Q20" i="2"/>
  <c r="W20" i="2" s="1" a="1"/>
  <c r="W20" i="2" s="1"/>
  <c r="P20" i="2"/>
  <c r="O20" i="2"/>
  <c r="N20" i="2"/>
  <c r="M20" i="2"/>
  <c r="L20" i="2"/>
  <c r="R20" i="2" s="1" a="1"/>
  <c r="R20" i="2" s="1"/>
  <c r="B20" i="2"/>
  <c r="W19" i="2" a="1"/>
  <c r="W19" i="2"/>
  <c r="V19" i="2" a="1"/>
  <c r="V19" i="2"/>
  <c r="Q19" i="2"/>
  <c r="P19" i="2"/>
  <c r="O19" i="2"/>
  <c r="U19" i="2" s="1" a="1"/>
  <c r="U19" i="2" s="1"/>
  <c r="N19" i="2"/>
  <c r="T19" i="2" s="1" a="1"/>
  <c r="T19" i="2" s="1"/>
  <c r="M19" i="2"/>
  <c r="S19" i="2" s="1" a="1"/>
  <c r="S19" i="2" s="1"/>
  <c r="L19" i="2"/>
  <c r="R19" i="2" s="1" a="1"/>
  <c r="R19" i="2" s="1"/>
  <c r="B19" i="2"/>
  <c r="R18" i="2"/>
  <c r="Q18" i="2"/>
  <c r="P18" i="2"/>
  <c r="O18" i="2"/>
  <c r="N18" i="2"/>
  <c r="M18" i="2"/>
  <c r="S18" i="2" s="1" a="1"/>
  <c r="S18" i="2" s="1"/>
  <c r="L18" i="2"/>
  <c r="R18" i="2" s="1" a="1"/>
  <c r="B18" i="2"/>
  <c r="S17" i="2" a="1"/>
  <c r="S17" i="2" s="1"/>
  <c r="R17" i="2" a="1"/>
  <c r="R17" i="2" s="1"/>
  <c r="Q17" i="2"/>
  <c r="P17" i="2"/>
  <c r="O17" i="2"/>
  <c r="N17" i="2"/>
  <c r="M17" i="2"/>
  <c r="L17" i="2"/>
  <c r="B17" i="2"/>
  <c r="AC16" i="2"/>
  <c r="S16" i="2" a="1"/>
  <c r="S16" i="2" s="1"/>
  <c r="R16" i="2" a="1"/>
  <c r="R16" i="2" s="1"/>
  <c r="Q16" i="2"/>
  <c r="P16" i="2"/>
  <c r="O16" i="2"/>
  <c r="N16" i="2"/>
  <c r="M16" i="2"/>
  <c r="L16" i="2"/>
  <c r="B16" i="2"/>
  <c r="AC15" i="2"/>
  <c r="Q15" i="2"/>
  <c r="P15" i="2"/>
  <c r="O15" i="2"/>
  <c r="N15" i="2"/>
  <c r="M15" i="2"/>
  <c r="S15" i="2" s="1" a="1"/>
  <c r="S15" i="2" s="1"/>
  <c r="L15" i="2"/>
  <c r="R15" i="2" s="1" a="1"/>
  <c r="R15" i="2" s="1"/>
  <c r="B15" i="2"/>
  <c r="AC14" i="2"/>
  <c r="V14" i="2" a="1"/>
  <c r="V14" i="2" s="1"/>
  <c r="Q14" i="2"/>
  <c r="W14" i="2" s="1" a="1"/>
  <c r="W14" i="2" s="1"/>
  <c r="P14" i="2"/>
  <c r="O14" i="2"/>
  <c r="U14" i="2" s="1" a="1"/>
  <c r="U14" i="2" s="1"/>
  <c r="N14" i="2"/>
  <c r="T14" i="2" s="1" a="1"/>
  <c r="T14" i="2" s="1"/>
  <c r="M14" i="2"/>
  <c r="S14" i="2" s="1" a="1"/>
  <c r="S14" i="2" s="1"/>
  <c r="L14" i="2"/>
  <c r="R14" i="2" s="1" a="1"/>
  <c r="R14" i="2" s="1"/>
  <c r="B14" i="2"/>
  <c r="V13" i="2"/>
  <c r="T13" i="2"/>
  <c r="S13" i="2" a="1"/>
  <c r="S13" i="2" s="1"/>
  <c r="R13" i="2" a="1"/>
  <c r="R13" i="2"/>
  <c r="Q13" i="2"/>
  <c r="W13" i="2" s="1" a="1"/>
  <c r="W13" i="2" s="1"/>
  <c r="P13" i="2"/>
  <c r="V13" i="2" s="1" a="1"/>
  <c r="O13" i="2"/>
  <c r="U13" i="2" s="1" a="1"/>
  <c r="U13" i="2" s="1"/>
  <c r="N13" i="2"/>
  <c r="T13" i="2" s="1" a="1"/>
  <c r="M13" i="2"/>
  <c r="L13" i="2"/>
  <c r="B13" i="2"/>
  <c r="V12" i="2" a="1"/>
  <c r="V12" i="2" s="1"/>
  <c r="U12" i="2" a="1"/>
  <c r="U12" i="2"/>
  <c r="T12" i="2" a="1"/>
  <c r="T12" i="2"/>
  <c r="S12" i="2" a="1"/>
  <c r="S12" i="2"/>
  <c r="R12" i="2" a="1"/>
  <c r="R12" i="2"/>
  <c r="Q12" i="2"/>
  <c r="W12" i="2" s="1" a="1"/>
  <c r="W12" i="2" s="1"/>
  <c r="P12" i="2"/>
  <c r="O12" i="2"/>
  <c r="N12" i="2"/>
  <c r="M12" i="2"/>
  <c r="L12" i="2"/>
  <c r="B12" i="2"/>
  <c r="S11" i="2" a="1"/>
  <c r="S11" i="2" s="1"/>
  <c r="Q11" i="2"/>
  <c r="P11" i="2"/>
  <c r="O11" i="2"/>
  <c r="N11" i="2"/>
  <c r="M11" i="2"/>
  <c r="L11" i="2"/>
  <c r="R11" i="2" s="1" a="1"/>
  <c r="R11" i="2" s="1"/>
  <c r="B11" i="2"/>
  <c r="AC10" i="2"/>
  <c r="S10" i="2" a="1"/>
  <c r="S10" i="2" s="1"/>
  <c r="Q10" i="2"/>
  <c r="P10" i="2"/>
  <c r="O10" i="2"/>
  <c r="N10" i="2"/>
  <c r="M10" i="2"/>
  <c r="L10" i="2"/>
  <c r="R10" i="2" s="1" a="1"/>
  <c r="R10" i="2" s="1"/>
  <c r="B10" i="2"/>
  <c r="AC9" i="2"/>
  <c r="R9" i="2" a="1"/>
  <c r="R9" i="2"/>
  <c r="Q9" i="2"/>
  <c r="P9" i="2"/>
  <c r="O9" i="2"/>
  <c r="N9" i="2"/>
  <c r="M9" i="2"/>
  <c r="S9" i="2" s="1" a="1"/>
  <c r="S9" i="2" s="1"/>
  <c r="L9" i="2"/>
  <c r="B9" i="2"/>
  <c r="AC8" i="2"/>
  <c r="R8" i="2" a="1"/>
  <c r="R8" i="2"/>
  <c r="Q8" i="2"/>
  <c r="P8" i="2"/>
  <c r="O8" i="2"/>
  <c r="N8" i="2"/>
  <c r="M8" i="2"/>
  <c r="S8" i="2" s="1" a="1"/>
  <c r="S8" i="2" s="1"/>
  <c r="L8" i="2"/>
  <c r="B8" i="2"/>
  <c r="U7" i="2" a="1"/>
  <c r="U7" i="2" s="1"/>
  <c r="T7" i="2" a="1"/>
  <c r="T7" i="2" s="1"/>
  <c r="S7" i="2" a="1"/>
  <c r="S7" i="2"/>
  <c r="Q7" i="2"/>
  <c r="W7" i="2" s="1" a="1"/>
  <c r="W7" i="2" s="1"/>
  <c r="P7" i="2"/>
  <c r="V7" i="2" s="1" a="1"/>
  <c r="V7" i="2" s="1"/>
  <c r="O7" i="2"/>
  <c r="N7" i="2"/>
  <c r="M7" i="2"/>
  <c r="L7" i="2"/>
  <c r="R7" i="2" s="1" a="1"/>
  <c r="R7" i="2" s="1"/>
  <c r="B7" i="2"/>
  <c r="W6" i="2" a="1"/>
  <c r="W6" i="2" s="1"/>
  <c r="Q6" i="2"/>
  <c r="P6" i="2"/>
  <c r="V6" i="2" s="1" a="1"/>
  <c r="V6" i="2" s="1"/>
  <c r="O6" i="2"/>
  <c r="U6" i="2" s="1" a="1"/>
  <c r="U6" i="2" s="1"/>
  <c r="N6" i="2"/>
  <c r="T6" i="2" s="1" a="1"/>
  <c r="T6" i="2" s="1"/>
  <c r="M6" i="2"/>
  <c r="S6" i="2" s="1" a="1"/>
  <c r="S6" i="2" s="1"/>
  <c r="L6" i="2"/>
  <c r="R6" i="2" s="1" a="1"/>
  <c r="R6" i="2" s="1"/>
  <c r="B6" i="2"/>
  <c r="AC5" i="2"/>
  <c r="AC6" i="2" s="1"/>
  <c r="W5" i="2" a="1"/>
  <c r="W5" i="2" s="1"/>
  <c r="Q5" i="2"/>
  <c r="P5" i="2"/>
  <c r="V5" i="2" s="1" a="1"/>
  <c r="V5" i="2" s="1"/>
  <c r="O5" i="2"/>
  <c r="U5" i="2" s="1" a="1"/>
  <c r="U5" i="2" s="1"/>
  <c r="N5" i="2"/>
  <c r="T5" i="2" s="1" a="1"/>
  <c r="T5" i="2" s="1"/>
  <c r="M5" i="2"/>
  <c r="S5" i="2" s="1" a="1"/>
  <c r="S5" i="2" s="1"/>
  <c r="L5" i="2"/>
  <c r="R5" i="2" s="1" a="1"/>
  <c r="R5" i="2" s="1"/>
  <c r="B5" i="2"/>
  <c r="AC4" i="2"/>
  <c r="Q4" i="2"/>
  <c r="P4" i="2"/>
  <c r="O4" i="2"/>
  <c r="N4" i="2"/>
  <c r="M4" i="2"/>
  <c r="S4" i="2" s="1" a="1"/>
  <c r="S4" i="2" s="1"/>
  <c r="L4" i="2"/>
  <c r="R4" i="2" s="1" a="1"/>
  <c r="R4" i="2" s="1"/>
  <c r="B4" i="2"/>
  <c r="S3" i="2" a="1"/>
  <c r="S3" i="2" s="1"/>
  <c r="R3" i="2" a="1"/>
  <c r="R3" i="2" s="1"/>
  <c r="Q3" i="2"/>
  <c r="P3" i="2"/>
  <c r="O3" i="2"/>
  <c r="N3" i="2"/>
  <c r="M3" i="2"/>
  <c r="L3" i="2"/>
  <c r="B3" i="2"/>
  <c r="Q2" i="2"/>
  <c r="P2" i="2"/>
  <c r="O2" i="2"/>
  <c r="N2" i="2"/>
  <c r="M2" i="2"/>
  <c r="L2" i="2"/>
  <c r="I4" i="3" s="1" a="1"/>
  <c r="I4" i="3" s="1"/>
  <c r="B2" i="2"/>
  <c r="S51" i="1"/>
  <c r="R51" i="1"/>
  <c r="Q51" i="1"/>
  <c r="P51" i="1"/>
  <c r="O51" i="1"/>
  <c r="N51" i="1"/>
  <c r="M51" i="1"/>
  <c r="H51" i="1"/>
  <c r="G51" i="1"/>
  <c r="F51" i="1"/>
  <c r="E51" i="1"/>
  <c r="D51" i="1"/>
  <c r="C51" i="1"/>
  <c r="B51" i="1"/>
  <c r="M50" i="1"/>
  <c r="M52" i="1" s="1"/>
  <c r="N52" i="1" s="1"/>
  <c r="O52" i="1" s="1"/>
  <c r="P52" i="1" s="1"/>
  <c r="Q52" i="1" s="1"/>
  <c r="R52" i="1" s="1"/>
  <c r="S52" i="1" s="1"/>
  <c r="M53" i="1" s="1"/>
  <c r="N53" i="1" s="1"/>
  <c r="O53" i="1" s="1"/>
  <c r="P53" i="1" s="1"/>
  <c r="Q53" i="1" s="1"/>
  <c r="R53" i="1" s="1"/>
  <c r="S53" i="1" s="1"/>
  <c r="M54" i="1" s="1"/>
  <c r="N54" i="1" s="1"/>
  <c r="O54" i="1" s="1"/>
  <c r="P54" i="1" s="1"/>
  <c r="Q54" i="1" s="1"/>
  <c r="R54" i="1" s="1"/>
  <c r="S54" i="1" s="1"/>
  <c r="M55" i="1" s="1"/>
  <c r="N55" i="1" s="1"/>
  <c r="O55" i="1" s="1"/>
  <c r="P55" i="1" s="1"/>
  <c r="Q55" i="1" s="1"/>
  <c r="R55" i="1" s="1"/>
  <c r="S55" i="1" s="1"/>
  <c r="M56" i="1" s="1"/>
  <c r="N56" i="1" s="1"/>
  <c r="O56" i="1" s="1"/>
  <c r="P56" i="1" s="1"/>
  <c r="Q56" i="1" s="1"/>
  <c r="R56" i="1" s="1"/>
  <c r="S56" i="1" s="1"/>
  <c r="M57" i="1" s="1"/>
  <c r="N57" i="1" s="1"/>
  <c r="O57" i="1" s="1"/>
  <c r="P57" i="1" s="1"/>
  <c r="Q57" i="1" s="1"/>
  <c r="R57" i="1" s="1"/>
  <c r="S57" i="1" s="1"/>
  <c r="B50" i="1"/>
  <c r="B52" i="1" s="1"/>
  <c r="C52" i="1" s="1"/>
  <c r="D52" i="1" s="1"/>
  <c r="E52" i="1" s="1"/>
  <c r="F52" i="1" s="1"/>
  <c r="G52" i="1" s="1"/>
  <c r="H52" i="1" s="1"/>
  <c r="B53" i="1" s="1"/>
  <c r="C53" i="1" s="1"/>
  <c r="D53" i="1" s="1"/>
  <c r="E53" i="1" s="1"/>
  <c r="F53" i="1" s="1"/>
  <c r="G53" i="1" s="1"/>
  <c r="H53" i="1" s="1"/>
  <c r="B54" i="1" s="1"/>
  <c r="C54" i="1" s="1"/>
  <c r="D54" i="1" s="1"/>
  <c r="E54" i="1" s="1"/>
  <c r="F54" i="1" s="1"/>
  <c r="G54" i="1" s="1"/>
  <c r="H54" i="1" s="1"/>
  <c r="B55" i="1" s="1"/>
  <c r="C55" i="1" s="1"/>
  <c r="D55" i="1" s="1"/>
  <c r="E55" i="1" s="1"/>
  <c r="F55" i="1" s="1"/>
  <c r="G55" i="1" s="1"/>
  <c r="H55" i="1" s="1"/>
  <c r="B56" i="1" s="1"/>
  <c r="C56" i="1" s="1"/>
  <c r="D56" i="1" s="1"/>
  <c r="E56" i="1" s="1"/>
  <c r="F56" i="1" s="1"/>
  <c r="G56" i="1" s="1"/>
  <c r="H56" i="1" s="1"/>
  <c r="B57" i="1" s="1"/>
  <c r="C57" i="1" s="1"/>
  <c r="D57" i="1" s="1"/>
  <c r="E57" i="1" s="1"/>
  <c r="F57" i="1" s="1"/>
  <c r="G57" i="1" s="1"/>
  <c r="H57" i="1" s="1"/>
  <c r="C48" i="1"/>
  <c r="D48" i="1" s="1"/>
  <c r="E48" i="1" s="1"/>
  <c r="F48" i="1" s="1"/>
  <c r="G48" i="1" s="1"/>
  <c r="H48" i="1" s="1"/>
  <c r="B48" i="1"/>
  <c r="G47" i="1"/>
  <c r="H47" i="1" s="1"/>
  <c r="F47" i="1"/>
  <c r="N43" i="1"/>
  <c r="O43" i="1" s="1"/>
  <c r="P43" i="1" s="1"/>
  <c r="Q43" i="1" s="1"/>
  <c r="R43" i="1" s="1"/>
  <c r="S43" i="1" s="1"/>
  <c r="M44" i="1" s="1"/>
  <c r="N44" i="1" s="1"/>
  <c r="O44" i="1" s="1"/>
  <c r="P44" i="1" s="1"/>
  <c r="Q44" i="1" s="1"/>
  <c r="R44" i="1" s="1"/>
  <c r="S44" i="1" s="1"/>
  <c r="M45" i="1" s="1"/>
  <c r="N45" i="1" s="1"/>
  <c r="O45" i="1" s="1"/>
  <c r="P45" i="1" s="1"/>
  <c r="Q45" i="1" s="1"/>
  <c r="R45" i="1" s="1"/>
  <c r="S45" i="1" s="1"/>
  <c r="M46" i="1" s="1"/>
  <c r="N46" i="1" s="1"/>
  <c r="O46" i="1" s="1"/>
  <c r="P46" i="1" s="1"/>
  <c r="Q46" i="1" s="1"/>
  <c r="R46" i="1" s="1"/>
  <c r="S46" i="1" s="1"/>
  <c r="M47" i="1" s="1"/>
  <c r="N47" i="1" s="1"/>
  <c r="O47" i="1" s="1"/>
  <c r="P47" i="1" s="1"/>
  <c r="Q47" i="1" s="1"/>
  <c r="R47" i="1" s="1"/>
  <c r="S47" i="1" s="1"/>
  <c r="M48" i="1" s="1"/>
  <c r="N48" i="1" s="1"/>
  <c r="O48" i="1" s="1"/>
  <c r="P48" i="1" s="1"/>
  <c r="Q48" i="1" s="1"/>
  <c r="R48" i="1" s="1"/>
  <c r="S48" i="1" s="1"/>
  <c r="S42" i="1"/>
  <c r="R42" i="1"/>
  <c r="Q42" i="1"/>
  <c r="P42" i="1"/>
  <c r="O42" i="1"/>
  <c r="N42" i="1"/>
  <c r="M42" i="1"/>
  <c r="H42" i="1"/>
  <c r="G42" i="1"/>
  <c r="F42" i="1"/>
  <c r="E42" i="1"/>
  <c r="D42" i="1"/>
  <c r="C42" i="1"/>
  <c r="B42" i="1"/>
  <c r="M41" i="1"/>
  <c r="B41" i="1"/>
  <c r="M34" i="1"/>
  <c r="N34" i="1" s="1"/>
  <c r="O34" i="1" s="1"/>
  <c r="P34" i="1" s="1"/>
  <c r="Q34" i="1" s="1"/>
  <c r="R34" i="1" s="1"/>
  <c r="S34" i="1" s="1"/>
  <c r="M35" i="1" s="1"/>
  <c r="N35" i="1" s="1"/>
  <c r="O35" i="1" s="1"/>
  <c r="P35" i="1" s="1"/>
  <c r="Q35" i="1" s="1"/>
  <c r="R35" i="1" s="1"/>
  <c r="S35" i="1" s="1"/>
  <c r="M36" i="1" s="1"/>
  <c r="N36" i="1" s="1"/>
  <c r="O36" i="1" s="1"/>
  <c r="P36" i="1" s="1"/>
  <c r="Q36" i="1" s="1"/>
  <c r="R36" i="1" s="1"/>
  <c r="S36" i="1" s="1"/>
  <c r="M37" i="1" s="1"/>
  <c r="N37" i="1" s="1"/>
  <c r="O37" i="1" s="1"/>
  <c r="P37" i="1" s="1"/>
  <c r="Q37" i="1" s="1"/>
  <c r="R37" i="1" s="1"/>
  <c r="S37" i="1" s="1"/>
  <c r="M38" i="1" s="1"/>
  <c r="N38" i="1" s="1"/>
  <c r="O38" i="1" s="1"/>
  <c r="P38" i="1" s="1"/>
  <c r="Q38" i="1" s="1"/>
  <c r="R38" i="1" s="1"/>
  <c r="S38" i="1" s="1"/>
  <c r="M39" i="1" s="1"/>
  <c r="N39" i="1" s="1"/>
  <c r="O39" i="1" s="1"/>
  <c r="P39" i="1" s="1"/>
  <c r="Q39" i="1" s="1"/>
  <c r="R39" i="1" s="1"/>
  <c r="S39" i="1" s="1"/>
  <c r="AB33" i="1"/>
  <c r="AA33" i="1"/>
  <c r="S33" i="1"/>
  <c r="R33" i="1"/>
  <c r="Q33" i="1"/>
  <c r="P33" i="1"/>
  <c r="O33" i="1"/>
  <c r="N33" i="1"/>
  <c r="M33" i="1"/>
  <c r="H33" i="1"/>
  <c r="G33" i="1"/>
  <c r="F33" i="1"/>
  <c r="E33" i="1"/>
  <c r="D33" i="1"/>
  <c r="C33" i="1"/>
  <c r="B33" i="1"/>
  <c r="M32" i="1"/>
  <c r="B32" i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37" i="1" s="1"/>
  <c r="C37" i="1" s="1"/>
  <c r="D37" i="1" s="1"/>
  <c r="E37" i="1" s="1"/>
  <c r="F37" i="1" s="1"/>
  <c r="G37" i="1" s="1"/>
  <c r="H37" i="1" s="1"/>
  <c r="B38" i="1" s="1"/>
  <c r="C38" i="1" s="1"/>
  <c r="D38" i="1" s="1"/>
  <c r="E38" i="1" s="1"/>
  <c r="F38" i="1" s="1"/>
  <c r="G38" i="1" s="1"/>
  <c r="H38" i="1" s="1"/>
  <c r="B39" i="1" s="1"/>
  <c r="C39" i="1" s="1"/>
  <c r="D39" i="1" s="1"/>
  <c r="E39" i="1" s="1"/>
  <c r="F39" i="1" s="1"/>
  <c r="G39" i="1" s="1"/>
  <c r="H39" i="1" s="1"/>
  <c r="S24" i="1"/>
  <c r="R24" i="1"/>
  <c r="Q24" i="1"/>
  <c r="P24" i="1"/>
  <c r="O24" i="1"/>
  <c r="N24" i="1"/>
  <c r="M24" i="1"/>
  <c r="H24" i="1"/>
  <c r="G24" i="1"/>
  <c r="F24" i="1"/>
  <c r="E24" i="1"/>
  <c r="D24" i="1"/>
  <c r="C24" i="1"/>
  <c r="B24" i="1"/>
  <c r="M23" i="1"/>
  <c r="M25" i="1" s="1"/>
  <c r="N25" i="1" s="1"/>
  <c r="O25" i="1" s="1"/>
  <c r="P25" i="1" s="1"/>
  <c r="Q25" i="1" s="1"/>
  <c r="R25" i="1" s="1"/>
  <c r="S25" i="1" s="1"/>
  <c r="M26" i="1" s="1"/>
  <c r="N26" i="1" s="1"/>
  <c r="O26" i="1" s="1"/>
  <c r="P26" i="1" s="1"/>
  <c r="Q26" i="1" s="1"/>
  <c r="R26" i="1" s="1"/>
  <c r="S26" i="1" s="1"/>
  <c r="M27" i="1" s="1"/>
  <c r="N27" i="1" s="1"/>
  <c r="O27" i="1" s="1"/>
  <c r="P27" i="1" s="1"/>
  <c r="Q27" i="1" s="1"/>
  <c r="R27" i="1" s="1"/>
  <c r="S27" i="1" s="1"/>
  <c r="M28" i="1" s="1"/>
  <c r="N28" i="1" s="1"/>
  <c r="O28" i="1" s="1"/>
  <c r="P28" i="1" s="1"/>
  <c r="Q28" i="1" s="1"/>
  <c r="R28" i="1" s="1"/>
  <c r="S28" i="1" s="1"/>
  <c r="M29" i="1" s="1"/>
  <c r="N29" i="1" s="1"/>
  <c r="O29" i="1" s="1"/>
  <c r="P29" i="1" s="1"/>
  <c r="Q29" i="1" s="1"/>
  <c r="R29" i="1" s="1"/>
  <c r="S29" i="1" s="1"/>
  <c r="M30" i="1" s="1"/>
  <c r="N30" i="1" s="1"/>
  <c r="O30" i="1" s="1"/>
  <c r="P30" i="1" s="1"/>
  <c r="Q30" i="1" s="1"/>
  <c r="R30" i="1" s="1"/>
  <c r="S30" i="1" s="1"/>
  <c r="B23" i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D28" i="1" s="1"/>
  <c r="E28" i="1" s="1"/>
  <c r="F28" i="1" s="1"/>
  <c r="G28" i="1" s="1"/>
  <c r="H28" i="1" s="1"/>
  <c r="B29" i="1" s="1"/>
  <c r="C29" i="1" s="1"/>
  <c r="D29" i="1" s="1"/>
  <c r="E29" i="1" s="1"/>
  <c r="F29" i="1" s="1"/>
  <c r="G29" i="1" s="1"/>
  <c r="H29" i="1" s="1"/>
  <c r="B30" i="1" s="1"/>
  <c r="C30" i="1" s="1"/>
  <c r="D30" i="1" s="1"/>
  <c r="E30" i="1" s="1"/>
  <c r="F30" i="1" s="1"/>
  <c r="G30" i="1" s="1"/>
  <c r="H30" i="1" s="1"/>
  <c r="G20" i="1"/>
  <c r="H20" i="1" s="1"/>
  <c r="B21" i="1" s="1"/>
  <c r="C21" i="1" s="1"/>
  <c r="D21" i="1" s="1"/>
  <c r="E21" i="1" s="1"/>
  <c r="F21" i="1" s="1"/>
  <c r="G21" i="1" s="1"/>
  <c r="H21" i="1" s="1"/>
  <c r="F20" i="1"/>
  <c r="S15" i="1"/>
  <c r="R15" i="1"/>
  <c r="Q15" i="1"/>
  <c r="P15" i="1"/>
  <c r="O15" i="1"/>
  <c r="N15" i="1"/>
  <c r="M15" i="1"/>
  <c r="H15" i="1"/>
  <c r="G15" i="1"/>
  <c r="F15" i="1"/>
  <c r="E15" i="1"/>
  <c r="D15" i="1"/>
  <c r="C15" i="1"/>
  <c r="B15" i="1"/>
  <c r="M14" i="1"/>
  <c r="M16" i="1" s="1"/>
  <c r="N16" i="1" s="1"/>
  <c r="O16" i="1" s="1"/>
  <c r="P16" i="1" s="1"/>
  <c r="Q16" i="1" s="1"/>
  <c r="R16" i="1" s="1"/>
  <c r="S16" i="1" s="1"/>
  <c r="M17" i="1" s="1"/>
  <c r="N17" i="1" s="1"/>
  <c r="O17" i="1" s="1"/>
  <c r="P17" i="1" s="1"/>
  <c r="Q17" i="1" s="1"/>
  <c r="R17" i="1" s="1"/>
  <c r="S17" i="1" s="1"/>
  <c r="M18" i="1" s="1"/>
  <c r="N18" i="1" s="1"/>
  <c r="O18" i="1" s="1"/>
  <c r="P18" i="1" s="1"/>
  <c r="Q18" i="1" s="1"/>
  <c r="R18" i="1" s="1"/>
  <c r="S18" i="1" s="1"/>
  <c r="M19" i="1" s="1"/>
  <c r="N19" i="1" s="1"/>
  <c r="O19" i="1" s="1"/>
  <c r="P19" i="1" s="1"/>
  <c r="Q19" i="1" s="1"/>
  <c r="R19" i="1" s="1"/>
  <c r="S19" i="1" s="1"/>
  <c r="M20" i="1" s="1"/>
  <c r="N20" i="1" s="1"/>
  <c r="O20" i="1" s="1"/>
  <c r="P20" i="1" s="1"/>
  <c r="Q20" i="1" s="1"/>
  <c r="R20" i="1" s="1"/>
  <c r="S20" i="1" s="1"/>
  <c r="M21" i="1" s="1"/>
  <c r="N21" i="1" s="1"/>
  <c r="O21" i="1" s="1"/>
  <c r="P21" i="1" s="1"/>
  <c r="Q21" i="1" s="1"/>
  <c r="R21" i="1" s="1"/>
  <c r="S21" i="1" s="1"/>
  <c r="B14" i="1"/>
  <c r="M7" i="1"/>
  <c r="N7" i="1" s="1"/>
  <c r="O7" i="1" s="1"/>
  <c r="P7" i="1" s="1"/>
  <c r="Q7" i="1" s="1"/>
  <c r="R7" i="1" s="1"/>
  <c r="S7" i="1" s="1"/>
  <c r="M8" i="1" s="1"/>
  <c r="N8" i="1" s="1"/>
  <c r="O8" i="1" s="1"/>
  <c r="P8" i="1" s="1"/>
  <c r="Q8" i="1" s="1"/>
  <c r="R8" i="1" s="1"/>
  <c r="S8" i="1" s="1"/>
  <c r="M9" i="1" s="1"/>
  <c r="N9" i="1" s="1"/>
  <c r="O9" i="1" s="1"/>
  <c r="P9" i="1" s="1"/>
  <c r="Q9" i="1" s="1"/>
  <c r="R9" i="1" s="1"/>
  <c r="S9" i="1" s="1"/>
  <c r="M10" i="1" s="1"/>
  <c r="N10" i="1" s="1"/>
  <c r="O10" i="1" s="1"/>
  <c r="P10" i="1" s="1"/>
  <c r="Q10" i="1" s="1"/>
  <c r="R10" i="1" s="1"/>
  <c r="S10" i="1" s="1"/>
  <c r="M11" i="1" s="1"/>
  <c r="N11" i="1" s="1"/>
  <c r="O11" i="1" s="1"/>
  <c r="P11" i="1" s="1"/>
  <c r="Q11" i="1" s="1"/>
  <c r="R11" i="1" s="1"/>
  <c r="S11" i="1" s="1"/>
  <c r="M12" i="1" s="1"/>
  <c r="N12" i="1" s="1"/>
  <c r="O12" i="1" s="1"/>
  <c r="P12" i="1" s="1"/>
  <c r="Q12" i="1" s="1"/>
  <c r="R12" i="1" s="1"/>
  <c r="S12" i="1" s="1"/>
  <c r="S6" i="1"/>
  <c r="R6" i="1"/>
  <c r="Q6" i="1"/>
  <c r="P6" i="1"/>
  <c r="O6" i="1"/>
  <c r="N6" i="1"/>
  <c r="M6" i="1"/>
  <c r="H6" i="1"/>
  <c r="G6" i="1"/>
  <c r="F6" i="1"/>
  <c r="E6" i="1"/>
  <c r="D6" i="1"/>
  <c r="C6" i="1"/>
  <c r="B6" i="1"/>
  <c r="Y5" i="1"/>
  <c r="M5" i="1"/>
  <c r="B5" i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B11" i="1" s="1"/>
  <c r="C11" i="1" s="1"/>
  <c r="D11" i="1" s="1"/>
  <c r="E11" i="1" s="1"/>
  <c r="F11" i="1" s="1"/>
  <c r="G11" i="1" s="1"/>
  <c r="H11" i="1" s="1"/>
  <c r="B12" i="1" s="1"/>
  <c r="C12" i="1" s="1"/>
  <c r="D12" i="1" s="1"/>
  <c r="E12" i="1" s="1"/>
  <c r="F12" i="1" s="1"/>
  <c r="G12" i="1" s="1"/>
  <c r="H12" i="1" s="1"/>
  <c r="B3" i="1"/>
  <c r="I5" i="3" l="1" a="1"/>
  <c r="I5" i="3" s="1"/>
  <c r="S2" i="2" a="1"/>
  <c r="S2" i="2" s="1"/>
  <c r="T10" i="2" a="1"/>
  <c r="T10" i="2" s="1"/>
  <c r="I6" i="3" a="1"/>
  <c r="I6" i="3" s="1"/>
  <c r="T29" i="2" a="1"/>
  <c r="T29" i="2" s="1"/>
  <c r="T71" i="2" a="1"/>
  <c r="T71" i="2" s="1"/>
  <c r="R2" i="2" a="1"/>
  <c r="R2" i="2" s="1"/>
  <c r="J4" i="3" s="1"/>
  <c r="L4" i="3" s="1"/>
  <c r="N4" i="3" s="1"/>
  <c r="T18" i="2" a="1"/>
  <c r="T18" i="2" s="1"/>
  <c r="T129" i="2" a="1"/>
  <c r="T129" i="2" s="1"/>
  <c r="T9" i="2" a="1"/>
  <c r="T9" i="2" s="1"/>
  <c r="AC11" i="2"/>
  <c r="T72" i="2" a="1"/>
  <c r="T72" i="2" s="1"/>
  <c r="AC13" i="2"/>
  <c r="T219" i="2" a="1"/>
  <c r="T219" i="2" s="1"/>
  <c r="U129" i="2" a="1"/>
  <c r="U129" i="2" s="1"/>
  <c r="U172" i="2" a="1"/>
  <c r="U172" i="2" s="1"/>
  <c r="I7" i="3" a="1"/>
  <c r="I7" i="3" s="1"/>
  <c r="I8" i="3" a="1"/>
  <c r="I8" i="3" s="1"/>
  <c r="I9" i="3" a="1"/>
  <c r="I9" i="3" s="1"/>
  <c r="T121" i="2" a="1"/>
  <c r="T121" i="2" s="1"/>
  <c r="V101" i="2" a="1"/>
  <c r="V101" i="2" s="1"/>
  <c r="S228" i="2" a="1"/>
  <c r="S228" i="2" s="1"/>
  <c r="S221" i="2" a="1"/>
  <c r="S221" i="2" s="1"/>
  <c r="S212" i="2" a="1"/>
  <c r="S212" i="2" s="1"/>
  <c r="S192" i="2" a="1"/>
  <c r="S192" i="2" s="1"/>
  <c r="S191" i="2" a="1"/>
  <c r="S191" i="2" s="1"/>
  <c r="S193" i="2" a="1"/>
  <c r="S193" i="2" s="1"/>
  <c r="S177" i="2" a="1"/>
  <c r="S177" i="2" s="1"/>
  <c r="S226" i="2" a="1"/>
  <c r="S226" i="2" s="1"/>
  <c r="S211" i="2" a="1"/>
  <c r="S211" i="2" s="1"/>
  <c r="S186" i="2" a="1"/>
  <c r="S186" i="2" s="1"/>
  <c r="S254" i="2" a="1"/>
  <c r="S254" i="2" s="1"/>
  <c r="S255" i="2" a="1"/>
  <c r="S255" i="2" s="1"/>
  <c r="S253" i="2" a="1"/>
  <c r="S253" i="2" s="1"/>
  <c r="S206" i="2" a="1"/>
  <c r="S206" i="2" s="1"/>
  <c r="S239" i="2" a="1"/>
  <c r="S239" i="2" s="1"/>
  <c r="S184" i="2" a="1"/>
  <c r="S184" i="2" s="1"/>
  <c r="S205" i="2" a="1"/>
  <c r="S205" i="2" s="1"/>
  <c r="S256" i="2" a="1"/>
  <c r="S256" i="2" s="1"/>
  <c r="U155" i="2" a="1"/>
  <c r="U155" i="2" s="1"/>
  <c r="T218" i="2" a="1"/>
  <c r="T218" i="2" s="1"/>
  <c r="T137" i="2" a="1"/>
  <c r="T137" i="2" s="1"/>
  <c r="T163" i="2" a="1"/>
  <c r="T163" i="2" s="1"/>
  <c r="T204" i="2" a="1"/>
  <c r="T204" i="2" s="1"/>
  <c r="U163" i="2" a="1"/>
  <c r="U163" i="2" s="1"/>
  <c r="U204" i="2" a="1"/>
  <c r="U204" i="2" s="1"/>
  <c r="T157" i="2" a="1"/>
  <c r="T157" i="2" s="1"/>
  <c r="U241" i="2" a="1"/>
  <c r="U241" i="2" s="1"/>
  <c r="V263" i="2" a="1"/>
  <c r="V263" i="2" s="1"/>
  <c r="T235" i="2" a="1"/>
  <c r="T235" i="2" s="1"/>
  <c r="B9" i="3"/>
  <c r="G9" i="3" s="1"/>
  <c r="H9" i="3" s="1"/>
  <c r="G8" i="3"/>
  <c r="H8" i="3" s="1"/>
  <c r="V228" i="2" s="1" a="1"/>
  <c r="V228" i="2" s="1"/>
  <c r="T142" i="2" a="1"/>
  <c r="T142" i="2" s="1"/>
  <c r="S232" i="2" a="1"/>
  <c r="S232" i="2" s="1"/>
  <c r="S262" i="2" a="1"/>
  <c r="S262" i="2" s="1"/>
  <c r="G7" i="3"/>
  <c r="H7" i="3" s="1"/>
  <c r="U51" i="2" s="1" a="1"/>
  <c r="U51" i="2" s="1"/>
  <c r="S261" i="2" a="1"/>
  <c r="S261" i="2" s="1"/>
  <c r="U176" i="2" a="1"/>
  <c r="U176" i="2" s="1"/>
  <c r="T177" i="2" a="1"/>
  <c r="T177" i="2" s="1"/>
  <c r="T193" i="2" a="1"/>
  <c r="T193" i="2" s="1"/>
  <c r="S214" i="2" a="1"/>
  <c r="S214" i="2" s="1"/>
  <c r="S220" i="2" a="1"/>
  <c r="S220" i="2" s="1"/>
  <c r="S260" i="2" a="1"/>
  <c r="S260" i="2" s="1"/>
  <c r="J24" i="4"/>
  <c r="K24" i="4" s="1"/>
  <c r="L24" i="4" s="1"/>
  <c r="N24" i="4" s="1"/>
  <c r="V24" i="4" s="1"/>
  <c r="X24" i="4" s="1"/>
  <c r="I25" i="4"/>
  <c r="Q27" i="4"/>
  <c r="S27" i="4" s="1"/>
  <c r="U27" i="4" s="1"/>
  <c r="S246" i="2" a="1"/>
  <c r="S246" i="2" s="1"/>
  <c r="U250" i="2" a="1"/>
  <c r="U250" i="2" s="1"/>
  <c r="G6" i="3"/>
  <c r="H6" i="3" s="1"/>
  <c r="T45" i="2" s="1" a="1"/>
  <c r="T45" i="2" s="1"/>
  <c r="T246" i="2" a="1"/>
  <c r="T246" i="2" s="1"/>
  <c r="T240" i="2" a="1"/>
  <c r="T240" i="2" s="1"/>
  <c r="S172" i="2" a="1"/>
  <c r="S172" i="2" s="1"/>
  <c r="S183" i="2" a="1"/>
  <c r="S183" i="2" s="1"/>
  <c r="S263" i="2" a="1"/>
  <c r="S263" i="2" s="1"/>
  <c r="S204" i="2" a="1"/>
  <c r="S204" i="2" s="1"/>
  <c r="T239" i="2" a="1"/>
  <c r="T239" i="2" s="1"/>
  <c r="U256" i="2" a="1"/>
  <c r="U256" i="2" s="1"/>
  <c r="W242" i="2" l="1" a="1"/>
  <c r="W242" i="2" s="1"/>
  <c r="W226" i="2" a="1"/>
  <c r="W226" i="2" s="1"/>
  <c r="W233" i="2" a="1"/>
  <c r="W233" i="2" s="1"/>
  <c r="W232" i="2" a="1"/>
  <c r="W232" i="2" s="1"/>
  <c r="W261" i="2" a="1"/>
  <c r="W261" i="2" s="1"/>
  <c r="W184" i="2" a="1"/>
  <c r="W184" i="2" s="1"/>
  <c r="W262" i="2" a="1"/>
  <c r="W262" i="2" s="1"/>
  <c r="W163" i="2" a="1"/>
  <c r="W163" i="2" s="1"/>
  <c r="W263" i="2" a="1"/>
  <c r="W263" i="2" s="1"/>
  <c r="W248" i="2" a="1"/>
  <c r="W248" i="2" s="1"/>
  <c r="W246" i="2" a="1"/>
  <c r="W246" i="2" s="1"/>
  <c r="W241" i="2" a="1"/>
  <c r="W241" i="2" s="1"/>
  <c r="W179" i="2" a="1"/>
  <c r="W179" i="2" s="1"/>
  <c r="W257" i="2" a="1"/>
  <c r="W257" i="2" s="1"/>
  <c r="W219" i="2" a="1"/>
  <c r="W219" i="2" s="1"/>
  <c r="W250" i="2" a="1"/>
  <c r="W250" i="2" s="1"/>
  <c r="W227" i="2" a="1"/>
  <c r="W227" i="2" s="1"/>
  <c r="W211" i="2" a="1"/>
  <c r="W211" i="2" s="1"/>
  <c r="W213" i="2" a="1"/>
  <c r="W213" i="2" s="1"/>
  <c r="W204" i="2" a="1"/>
  <c r="W204" i="2" s="1"/>
  <c r="W186" i="2" a="1"/>
  <c r="W186" i="2" s="1"/>
  <c r="W183" i="2" a="1"/>
  <c r="W183" i="2" s="1"/>
  <c r="W214" i="2" a="1"/>
  <c r="W214" i="2" s="1"/>
  <c r="W176" i="2" a="1"/>
  <c r="W176" i="2" s="1"/>
  <c r="W150" i="2" a="1"/>
  <c r="W150" i="2" s="1"/>
  <c r="W149" i="2" a="1"/>
  <c r="W149" i="2" s="1"/>
  <c r="W134" i="2" a="1"/>
  <c r="W134" i="2" s="1"/>
  <c r="W165" i="2" a="1"/>
  <c r="W165" i="2" s="1"/>
  <c r="W100" i="2" a="1"/>
  <c r="W100" i="2" s="1"/>
  <c r="W185" i="2" a="1"/>
  <c r="W185" i="2" s="1"/>
  <c r="W120" i="2" a="1"/>
  <c r="W120" i="2" s="1"/>
  <c r="W178" i="2" a="1"/>
  <c r="W178" i="2" s="1"/>
  <c r="W144" i="2" a="1"/>
  <c r="W144" i="2" s="1"/>
  <c r="W94" i="2" a="1"/>
  <c r="W94" i="2" s="1"/>
  <c r="W136" i="2" a="1"/>
  <c r="W136" i="2" s="1"/>
  <c r="W99" i="2" a="1"/>
  <c r="W99" i="2" s="1"/>
  <c r="W32" i="2" a="1"/>
  <c r="W32" i="2" s="1"/>
  <c r="W170" i="2" a="1"/>
  <c r="W170" i="2" s="1"/>
  <c r="W86" i="2" a="1"/>
  <c r="W86" i="2" s="1"/>
  <c r="W73" i="2" a="1"/>
  <c r="W73" i="2" s="1"/>
  <c r="W58" i="2" a="1"/>
  <c r="W58" i="2" s="1"/>
  <c r="W225" i="2" a="1"/>
  <c r="W225" i="2" s="1"/>
  <c r="W137" i="2" a="1"/>
  <c r="W137" i="2" s="1"/>
  <c r="W30" i="2" a="1"/>
  <c r="W30" i="2" s="1"/>
  <c r="W121" i="2" a="1"/>
  <c r="W121" i="2" s="1"/>
  <c r="W51" i="2" a="1"/>
  <c r="W51" i="2" s="1"/>
  <c r="W92" i="2" a="1"/>
  <c r="W92" i="2" s="1"/>
  <c r="W67" i="2" a="1"/>
  <c r="W67" i="2" s="1"/>
  <c r="W24" i="2" a="1"/>
  <c r="W24" i="2" s="1"/>
  <c r="W50" i="2" a="1"/>
  <c r="W50" i="2" s="1"/>
  <c r="W102" i="2" a="1"/>
  <c r="W102" i="2" s="1"/>
  <c r="W93" i="2" a="1"/>
  <c r="W93" i="2" s="1"/>
  <c r="W88" i="2" a="1"/>
  <c r="W88" i="2" s="1"/>
  <c r="W18" i="2" a="1"/>
  <c r="W18" i="2" s="1"/>
  <c r="W15" i="2" a="1"/>
  <c r="W15" i="2" s="1"/>
  <c r="W2" i="2" a="1"/>
  <c r="W2" i="2" s="1"/>
  <c r="W29" i="2" a="1"/>
  <c r="W29" i="2" s="1"/>
  <c r="W23" i="2" a="1"/>
  <c r="W23" i="2" s="1"/>
  <c r="W57" i="2" a="1"/>
  <c r="W57" i="2" s="1"/>
  <c r="W45" i="2" a="1"/>
  <c r="W45" i="2" s="1"/>
  <c r="W4" i="2" a="1"/>
  <c r="W4" i="2" s="1"/>
  <c r="W39" i="2" a="1"/>
  <c r="W39" i="2" s="1"/>
  <c r="W10" i="2" a="1"/>
  <c r="W10" i="2" s="1"/>
  <c r="W60" i="2" a="1"/>
  <c r="W60" i="2" s="1"/>
  <c r="W52" i="2" a="1"/>
  <c r="W52" i="2" s="1"/>
  <c r="W31" i="2" a="1"/>
  <c r="W31" i="2" s="1"/>
  <c r="W218" i="2" a="1"/>
  <c r="W218" i="2" s="1"/>
  <c r="W143" i="2" a="1"/>
  <c r="W143" i="2" s="1"/>
  <c r="W141" i="2" a="1"/>
  <c r="W141" i="2" s="1"/>
  <c r="W16" i="2" a="1"/>
  <c r="W16" i="2" s="1"/>
  <c r="W255" i="2" a="1"/>
  <c r="W255" i="2" s="1"/>
  <c r="W177" i="2" a="1"/>
  <c r="W177" i="2" s="1"/>
  <c r="W43" i="2" a="1"/>
  <c r="W43" i="2" s="1"/>
  <c r="W87" i="2" a="1"/>
  <c r="W87" i="2" s="1"/>
  <c r="W37" i="2" a="1"/>
  <c r="W37" i="2" s="1"/>
  <c r="W164" i="2" a="1"/>
  <c r="W164" i="2" s="1"/>
  <c r="W207" i="2" a="1"/>
  <c r="W207" i="2" s="1"/>
  <c r="W171" i="2" a="1"/>
  <c r="W171" i="2" s="1"/>
  <c r="W253" i="2" a="1"/>
  <c r="W253" i="2" s="1"/>
  <c r="W22" i="2" a="1"/>
  <c r="W22" i="2" s="1"/>
  <c r="W221" i="2" a="1"/>
  <c r="W221" i="2" s="1"/>
  <c r="W172" i="2" a="1"/>
  <c r="W172" i="2" s="1"/>
  <c r="W17" i="2" a="1"/>
  <c r="W17" i="2" s="1"/>
  <c r="W44" i="2" a="1"/>
  <c r="W44" i="2" s="1"/>
  <c r="W169" i="2" a="1"/>
  <c r="W169" i="2" s="1"/>
  <c r="W157" i="2" a="1"/>
  <c r="W157" i="2" s="1"/>
  <c r="W72" i="2" a="1"/>
  <c r="W72" i="2" s="1"/>
  <c r="W9" i="2" a="1"/>
  <c r="W9" i="2" s="1"/>
  <c r="W74" i="2" a="1"/>
  <c r="W74" i="2" s="1"/>
  <c r="W3" i="2" a="1"/>
  <c r="W3" i="2" s="1"/>
  <c r="W148" i="2" a="1"/>
  <c r="W148" i="2" s="1"/>
  <c r="W193" i="2" a="1"/>
  <c r="W193" i="2" s="1"/>
  <c r="W46" i="2" a="1"/>
  <c r="W46" i="2" s="1"/>
  <c r="W234" i="2" a="1"/>
  <c r="W234" i="2" s="1"/>
  <c r="W11" i="2" a="1"/>
  <c r="W11" i="2" s="1"/>
  <c r="W59" i="2" a="1"/>
  <c r="W59" i="2" s="1"/>
  <c r="W123" i="2" a="1"/>
  <c r="W123" i="2" s="1"/>
  <c r="W247" i="2" a="1"/>
  <c r="W247" i="2" s="1"/>
  <c r="W249" i="2" a="1"/>
  <c r="W249" i="2" s="1"/>
  <c r="W64" i="2" a="1"/>
  <c r="W64" i="2" s="1"/>
  <c r="W65" i="2" a="1"/>
  <c r="W65" i="2" s="1"/>
  <c r="W240" i="2" a="1"/>
  <c r="W240" i="2" s="1"/>
  <c r="W122" i="2" a="1"/>
  <c r="W122" i="2" s="1"/>
  <c r="W206" i="2" a="1"/>
  <c r="W206" i="2" s="1"/>
  <c r="W142" i="2" a="1"/>
  <c r="W142" i="2" s="1"/>
  <c r="W71" i="2" a="1"/>
  <c r="W71" i="2" s="1"/>
  <c r="W8" i="2" a="1"/>
  <c r="W8" i="2" s="1"/>
  <c r="W101" i="2" a="1"/>
  <c r="W101" i="2" s="1"/>
  <c r="W205" i="2" a="1"/>
  <c r="W205" i="2" s="1"/>
  <c r="W212" i="2" a="1"/>
  <c r="W212" i="2" s="1"/>
  <c r="W190" i="2" a="1"/>
  <c r="W190" i="2" s="1"/>
  <c r="W130" i="2" a="1"/>
  <c r="W130" i="2" s="1"/>
  <c r="W235" i="2" a="1"/>
  <c r="W235" i="2" s="1"/>
  <c r="W128" i="2" a="1"/>
  <c r="W128" i="2" s="1"/>
  <c r="W127" i="2" a="1"/>
  <c r="W127" i="2" s="1"/>
  <c r="W228" i="2" a="1"/>
  <c r="W228" i="2" s="1"/>
  <c r="W254" i="2" a="1"/>
  <c r="W254" i="2" s="1"/>
  <c r="W53" i="2" a="1"/>
  <c r="W53" i="2" s="1"/>
  <c r="W129" i="2" a="1"/>
  <c r="W129" i="2" s="1"/>
  <c r="W151" i="2" a="1"/>
  <c r="W151" i="2" s="1"/>
  <c r="W85" i="2" a="1"/>
  <c r="W85" i="2" s="1"/>
  <c r="W191" i="2" a="1"/>
  <c r="W191" i="2" s="1"/>
  <c r="W95" i="2" a="1"/>
  <c r="W95" i="2" s="1"/>
  <c r="W158" i="2" a="1"/>
  <c r="W158" i="2" s="1"/>
  <c r="W155" i="2" a="1"/>
  <c r="W155" i="2" s="1"/>
  <c r="W156" i="2" a="1"/>
  <c r="W156" i="2" s="1"/>
  <c r="W239" i="2" a="1"/>
  <c r="W239" i="2" s="1"/>
  <c r="W66" i="2" a="1"/>
  <c r="W66" i="2" s="1"/>
  <c r="W260" i="2" a="1"/>
  <c r="W260" i="2" s="1"/>
  <c r="W38" i="2" a="1"/>
  <c r="W38" i="2" s="1"/>
  <c r="W192" i="2" a="1"/>
  <c r="W192" i="2" s="1"/>
  <c r="W220" i="2" a="1"/>
  <c r="W220" i="2" s="1"/>
  <c r="W256" i="2" a="1"/>
  <c r="W256" i="2" s="1"/>
  <c r="W135" i="2" a="1"/>
  <c r="W135" i="2" s="1"/>
  <c r="W36" i="2" a="1"/>
  <c r="W36" i="2" s="1"/>
  <c r="V57" i="2" a="1"/>
  <c r="V57" i="2" s="1"/>
  <c r="V218" i="2" a="1"/>
  <c r="V218" i="2" s="1"/>
  <c r="U255" i="2" a="1"/>
  <c r="U255" i="2" s="1"/>
  <c r="V171" i="2" a="1"/>
  <c r="V171" i="2" s="1"/>
  <c r="T87" i="2" a="1"/>
  <c r="T87" i="2" s="1"/>
  <c r="V204" i="2" a="1"/>
  <c r="V204" i="2" s="1"/>
  <c r="U221" i="2" a="1"/>
  <c r="U221" i="2" s="1"/>
  <c r="T100" i="2" a="1"/>
  <c r="T100" i="2" s="1"/>
  <c r="T8" i="2" a="1"/>
  <c r="T8" i="2" s="1"/>
  <c r="T46" i="2" a="1"/>
  <c r="T46" i="2" s="1"/>
  <c r="U88" i="2" a="1"/>
  <c r="U88" i="2" s="1"/>
  <c r="T23" i="2" a="1"/>
  <c r="T23" i="2" s="1"/>
  <c r="V17" i="2" a="1"/>
  <c r="V17" i="2" s="1"/>
  <c r="V246" i="2" a="1"/>
  <c r="V246" i="2" s="1"/>
  <c r="U128" i="2" a="1"/>
  <c r="U128" i="2" s="1"/>
  <c r="T73" i="2" a="1"/>
  <c r="T73" i="2" s="1"/>
  <c r="V50" i="2" a="1"/>
  <c r="V50" i="2" s="1"/>
  <c r="V37" i="2" a="1"/>
  <c r="V37" i="2" s="1"/>
  <c r="T22" i="2" a="1"/>
  <c r="T22" i="2" s="1"/>
  <c r="V23" i="2" a="1"/>
  <c r="V23" i="2" s="1"/>
  <c r="T260" i="2" a="1"/>
  <c r="T260" i="2" s="1"/>
  <c r="T228" i="2" a="1"/>
  <c r="T228" i="2" s="1"/>
  <c r="T263" i="2" a="1"/>
  <c r="T263" i="2" s="1"/>
  <c r="T227" i="2" a="1"/>
  <c r="T227" i="2" s="1"/>
  <c r="T220" i="2" a="1"/>
  <c r="T220" i="2" s="1"/>
  <c r="T190" i="2" a="1"/>
  <c r="T190" i="2" s="1"/>
  <c r="T178" i="2" a="1"/>
  <c r="T178" i="2" s="1"/>
  <c r="T176" i="2" a="1"/>
  <c r="T176" i="2" s="1"/>
  <c r="T226" i="2" a="1"/>
  <c r="T226" i="2" s="1"/>
  <c r="T211" i="2" a="1"/>
  <c r="T211" i="2" s="1"/>
  <c r="T232" i="2" a="1"/>
  <c r="T232" i="2" s="1"/>
  <c r="T185" i="2" a="1"/>
  <c r="T185" i="2" s="1"/>
  <c r="T164" i="2" a="1"/>
  <c r="T164" i="2" s="1"/>
  <c r="T148" i="2" a="1"/>
  <c r="T148" i="2" s="1"/>
  <c r="T183" i="2" a="1"/>
  <c r="T183" i="2" s="1"/>
  <c r="T172" i="2" a="1"/>
  <c r="T172" i="2" s="1"/>
  <c r="T179" i="2" a="1"/>
  <c r="T179" i="2" s="1"/>
  <c r="T144" i="2" a="1"/>
  <c r="T144" i="2" s="1"/>
  <c r="T253" i="2" a="1"/>
  <c r="T253" i="2" s="1"/>
  <c r="T242" i="2" a="1"/>
  <c r="T242" i="2" s="1"/>
  <c r="T221" i="2" a="1"/>
  <c r="T221" i="2" s="1"/>
  <c r="T213" i="2" a="1"/>
  <c r="T213" i="2" s="1"/>
  <c r="T207" i="2" a="1"/>
  <c r="T207" i="2" s="1"/>
  <c r="T234" i="2" a="1"/>
  <c r="T234" i="2" s="1"/>
  <c r="T191" i="2" a="1"/>
  <c r="T191" i="2" s="1"/>
  <c r="T247" i="2" a="1"/>
  <c r="T247" i="2" s="1"/>
  <c r="T92" i="2" a="1"/>
  <c r="T92" i="2" s="1"/>
  <c r="T151" i="2" a="1"/>
  <c r="T151" i="2" s="1"/>
  <c r="T150" i="2" a="1"/>
  <c r="T150" i="2" s="1"/>
  <c r="T156" i="2" a="1"/>
  <c r="T156" i="2" s="1"/>
  <c r="T102" i="2" a="1"/>
  <c r="T102" i="2" s="1"/>
  <c r="T86" i="2" a="1"/>
  <c r="T86" i="2" s="1"/>
  <c r="T249" i="2" a="1"/>
  <c r="T249" i="2" s="1"/>
  <c r="T122" i="2" a="1"/>
  <c r="T122" i="2" s="1"/>
  <c r="T233" i="2" a="1"/>
  <c r="T233" i="2" s="1"/>
  <c r="T212" i="2" a="1"/>
  <c r="T212" i="2" s="1"/>
  <c r="T127" i="2" a="1"/>
  <c r="T127" i="2" s="1"/>
  <c r="T206" i="2" a="1"/>
  <c r="T206" i="2" s="1"/>
  <c r="T85" i="2" a="1"/>
  <c r="T85" i="2" s="1"/>
  <c r="T136" i="2" a="1"/>
  <c r="T136" i="2" s="1"/>
  <c r="T95" i="2" a="1"/>
  <c r="T95" i="2" s="1"/>
  <c r="T32" i="2" a="1"/>
  <c r="T32" i="2" s="1"/>
  <c r="T134" i="2" a="1"/>
  <c r="T134" i="2" s="1"/>
  <c r="T64" i="2" a="1"/>
  <c r="T64" i="2" s="1"/>
  <c r="T74" i="2" a="1"/>
  <c r="T74" i="2" s="1"/>
  <c r="T58" i="2" a="1"/>
  <c r="T58" i="2" s="1"/>
  <c r="T128" i="2" a="1"/>
  <c r="T128" i="2" s="1"/>
  <c r="T101" i="2" a="1"/>
  <c r="T101" i="2" s="1"/>
  <c r="T52" i="2" a="1"/>
  <c r="T52" i="2" s="1"/>
  <c r="T36" i="2" a="1"/>
  <c r="T36" i="2" s="1"/>
  <c r="T135" i="2" a="1"/>
  <c r="T135" i="2" s="1"/>
  <c r="T31" i="2" a="1"/>
  <c r="T31" i="2" s="1"/>
  <c r="T59" i="2" a="1"/>
  <c r="T59" i="2" s="1"/>
  <c r="T3" i="2" a="1"/>
  <c r="T3" i="2" s="1"/>
  <c r="T57" i="2" a="1"/>
  <c r="T57" i="2" s="1"/>
  <c r="T43" i="2" a="1"/>
  <c r="T43" i="2" s="1"/>
  <c r="T11" i="2" a="1"/>
  <c r="T11" i="2" s="1"/>
  <c r="T214" i="2" a="1"/>
  <c r="T214" i="2" s="1"/>
  <c r="V232" i="2" a="1"/>
  <c r="V232" i="2" s="1"/>
  <c r="T248" i="2" a="1"/>
  <c r="T248" i="2" s="1"/>
  <c r="V185" i="2" a="1"/>
  <c r="V185" i="2" s="1"/>
  <c r="V207" i="2" a="1"/>
  <c r="V207" i="2" s="1"/>
  <c r="U183" i="2" a="1"/>
  <c r="U183" i="2" s="1"/>
  <c r="U65" i="2" a="1"/>
  <c r="U65" i="2" s="1"/>
  <c r="T93" i="2" a="1"/>
  <c r="T93" i="2" s="1"/>
  <c r="V130" i="2" a="1"/>
  <c r="V130" i="2" s="1"/>
  <c r="T149" i="2" a="1"/>
  <c r="T149" i="2" s="1"/>
  <c r="U24" i="2" a="1"/>
  <c r="U24" i="2" s="1"/>
  <c r="U99" i="2" a="1"/>
  <c r="U99" i="2" s="1"/>
  <c r="V4" i="2" a="1"/>
  <c r="V4" i="2" s="1"/>
  <c r="T94" i="2" a="1"/>
  <c r="T94" i="2" s="1"/>
  <c r="U17" i="2" a="1"/>
  <c r="U17" i="2" s="1"/>
  <c r="V184" i="2" a="1"/>
  <c r="V184" i="2" s="1"/>
  <c r="U192" i="2" a="1"/>
  <c r="U192" i="2" s="1"/>
  <c r="V102" i="2" a="1"/>
  <c r="V102" i="2" s="1"/>
  <c r="U71" i="2" a="1"/>
  <c r="U71" i="2" s="1"/>
  <c r="U44" i="2" a="1"/>
  <c r="U44" i="2" s="1"/>
  <c r="T88" i="2" a="1"/>
  <c r="T88" i="2" s="1"/>
  <c r="V60" i="2" a="1"/>
  <c r="V60" i="2" s="1"/>
  <c r="V10" i="2" a="1"/>
  <c r="V10" i="2" s="1"/>
  <c r="V213" i="2" a="1"/>
  <c r="V213" i="2" s="1"/>
  <c r="V148" i="2" a="1"/>
  <c r="V148" i="2" s="1"/>
  <c r="U186" i="2" a="1"/>
  <c r="U186" i="2" s="1"/>
  <c r="V256" i="2" a="1"/>
  <c r="V256" i="2" s="1"/>
  <c r="U171" i="2" a="1"/>
  <c r="U171" i="2" s="1"/>
  <c r="T257" i="2" a="1"/>
  <c r="T257" i="2" s="1"/>
  <c r="V262" i="2" a="1"/>
  <c r="V262" i="2" s="1"/>
  <c r="T143" i="2" a="1"/>
  <c r="T143" i="2" s="1"/>
  <c r="U179" i="2" a="1"/>
  <c r="U179" i="2" s="1"/>
  <c r="T169" i="2" a="1"/>
  <c r="T169" i="2" s="1"/>
  <c r="V93" i="2" a="1"/>
  <c r="V93" i="2" s="1"/>
  <c r="V219" i="2" a="1"/>
  <c r="V219" i="2" s="1"/>
  <c r="V86" i="2" a="1"/>
  <c r="V86" i="2" s="1"/>
  <c r="U50" i="2" a="1"/>
  <c r="U50" i="2" s="1"/>
  <c r="V22" i="2" a="1"/>
  <c r="V22" i="2" s="1"/>
  <c r="V73" i="2" a="1"/>
  <c r="V73" i="2" s="1"/>
  <c r="T120" i="2" a="1"/>
  <c r="T120" i="2" s="1"/>
  <c r="U45" i="2" a="1"/>
  <c r="U45" i="2" s="1"/>
  <c r="V44" i="2" a="1"/>
  <c r="V44" i="2" s="1"/>
  <c r="V191" i="2" a="1"/>
  <c r="V191" i="2" s="1"/>
  <c r="U211" i="2" a="1"/>
  <c r="U211" i="2" s="1"/>
  <c r="U141" i="2" a="1"/>
  <c r="U141" i="2" s="1"/>
  <c r="T262" i="2" a="1"/>
  <c r="T262" i="2" s="1"/>
  <c r="U87" i="2" a="1"/>
  <c r="U87" i="2" s="1"/>
  <c r="T24" i="2" a="1"/>
  <c r="T24" i="2" s="1"/>
  <c r="V18" i="2" a="1"/>
  <c r="V18" i="2" s="1"/>
  <c r="U59" i="2" a="1"/>
  <c r="U59" i="2" s="1"/>
  <c r="T51" i="2" a="1"/>
  <c r="T51" i="2" s="1"/>
  <c r="T38" i="2" a="1"/>
  <c r="T38" i="2" s="1"/>
  <c r="U3" i="2" a="1"/>
  <c r="U3" i="2" s="1"/>
  <c r="J5" i="3"/>
  <c r="L5" i="3" s="1"/>
  <c r="N5" i="3" s="1"/>
  <c r="V260" i="2" a="1"/>
  <c r="V260" i="2" s="1"/>
  <c r="T255" i="2" a="1"/>
  <c r="T255" i="2" s="1"/>
  <c r="V123" i="2" a="1"/>
  <c r="V123" i="2" s="1"/>
  <c r="U39" i="2" a="1"/>
  <c r="U39" i="2" s="1"/>
  <c r="T2" i="2" a="1"/>
  <c r="T2" i="2" s="1"/>
  <c r="T53" i="2" a="1"/>
  <c r="T53" i="2" s="1"/>
  <c r="V38" i="2" a="1"/>
  <c r="V38" i="2" s="1"/>
  <c r="T16" i="2" a="1"/>
  <c r="T16" i="2" s="1"/>
  <c r="V87" i="2" a="1"/>
  <c r="V87" i="2" s="1"/>
  <c r="U254" i="2" a="1"/>
  <c r="U254" i="2" s="1"/>
  <c r="U249" i="2" a="1"/>
  <c r="U249" i="2" s="1"/>
  <c r="U233" i="2" a="1"/>
  <c r="U233" i="2" s="1"/>
  <c r="U226" i="2" a="1"/>
  <c r="U226" i="2" s="1"/>
  <c r="U225" i="2" a="1"/>
  <c r="U225" i="2" s="1"/>
  <c r="U232" i="2" a="1"/>
  <c r="U232" i="2" s="1"/>
  <c r="U185" i="2" a="1"/>
  <c r="U185" i="2" s="1"/>
  <c r="U165" i="2" a="1"/>
  <c r="U165" i="2" s="1"/>
  <c r="U261" i="2" a="1"/>
  <c r="U261" i="2" s="1"/>
  <c r="U253" i="2" a="1"/>
  <c r="U253" i="2" s="1"/>
  <c r="U262" i="2" a="1"/>
  <c r="U262" i="2" s="1"/>
  <c r="U263" i="2" a="1"/>
  <c r="U263" i="2" s="1"/>
  <c r="U248" i="2" a="1"/>
  <c r="U248" i="2" s="1"/>
  <c r="U169" i="2" a="1"/>
  <c r="U169" i="2" s="1"/>
  <c r="U247" i="2" a="1"/>
  <c r="U247" i="2" s="1"/>
  <c r="U246" i="2" a="1"/>
  <c r="U246" i="2" s="1"/>
  <c r="U242" i="2" a="1"/>
  <c r="U242" i="2" s="1"/>
  <c r="U213" i="2" a="1"/>
  <c r="U213" i="2" s="1"/>
  <c r="U190" i="2" a="1"/>
  <c r="U190" i="2" s="1"/>
  <c r="U191" i="2" a="1"/>
  <c r="U191" i="2" s="1"/>
  <c r="U130" i="2" a="1"/>
  <c r="U130" i="2" s="1"/>
  <c r="U227" i="2" a="1"/>
  <c r="U227" i="2" s="1"/>
  <c r="U164" i="2" a="1"/>
  <c r="U164" i="2" s="1"/>
  <c r="U92" i="2" a="1"/>
  <c r="U92" i="2" s="1"/>
  <c r="U214" i="2" a="1"/>
  <c r="U214" i="2" s="1"/>
  <c r="U156" i="2" a="1"/>
  <c r="U156" i="2" s="1"/>
  <c r="U150" i="2" a="1"/>
  <c r="U150" i="2" s="1"/>
  <c r="U149" i="2" a="1"/>
  <c r="U149" i="2" s="1"/>
  <c r="U123" i="2" a="1"/>
  <c r="U123" i="2" s="1"/>
  <c r="U134" i="2" a="1"/>
  <c r="U134" i="2" s="1"/>
  <c r="U178" i="2" a="1"/>
  <c r="U178" i="2" s="1"/>
  <c r="U144" i="2" a="1"/>
  <c r="U144" i="2" s="1"/>
  <c r="U100" i="2" a="1"/>
  <c r="U100" i="2" s="1"/>
  <c r="U121" i="2" a="1"/>
  <c r="U121" i="2" s="1"/>
  <c r="U228" i="2" a="1"/>
  <c r="U228" i="2" s="1"/>
  <c r="U206" i="2" a="1"/>
  <c r="U206" i="2" s="1"/>
  <c r="U85" i="2" a="1"/>
  <c r="U85" i="2" s="1"/>
  <c r="U95" i="2" a="1"/>
  <c r="U95" i="2" s="1"/>
  <c r="U72" i="2" a="1"/>
  <c r="U72" i="2" s="1"/>
  <c r="U38" i="2" a="1"/>
  <c r="U38" i="2" s="1"/>
  <c r="U22" i="2" a="1"/>
  <c r="U22" i="2" s="1"/>
  <c r="U32" i="2" a="1"/>
  <c r="U32" i="2" s="1"/>
  <c r="U257" i="2" a="1"/>
  <c r="U257" i="2" s="1"/>
  <c r="U127" i="2" a="1"/>
  <c r="U127" i="2" s="1"/>
  <c r="U74" i="2" a="1"/>
  <c r="U74" i="2" s="1"/>
  <c r="U73" i="2" a="1"/>
  <c r="U73" i="2" s="1"/>
  <c r="U31" i="2" a="1"/>
  <c r="U31" i="2" s="1"/>
  <c r="U101" i="2" a="1"/>
  <c r="U101" i="2" s="1"/>
  <c r="U52" i="2" a="1"/>
  <c r="U52" i="2" s="1"/>
  <c r="U36" i="2" a="1"/>
  <c r="U36" i="2" s="1"/>
  <c r="U66" i="2" a="1"/>
  <c r="U66" i="2" s="1"/>
  <c r="U57" i="2" a="1"/>
  <c r="U57" i="2" s="1"/>
  <c r="U220" i="2" a="1"/>
  <c r="U220" i="2" s="1"/>
  <c r="U212" i="2" a="1"/>
  <c r="U212" i="2" s="1"/>
  <c r="U46" i="2" a="1"/>
  <c r="U46" i="2" s="1"/>
  <c r="U30" i="2" a="1"/>
  <c r="U30" i="2" s="1"/>
  <c r="U122" i="2" a="1"/>
  <c r="U122" i="2" s="1"/>
  <c r="U37" i="2" a="1"/>
  <c r="U37" i="2" s="1"/>
  <c r="U67" i="2" a="1"/>
  <c r="U67" i="2" s="1"/>
  <c r="U8" i="2" a="1"/>
  <c r="U8" i="2" s="1"/>
  <c r="U2" i="2" a="1"/>
  <c r="U2" i="2" s="1"/>
  <c r="J7" i="3" s="1"/>
  <c r="L7" i="3" s="1"/>
  <c r="N7" i="3" s="1"/>
  <c r="U53" i="2" a="1"/>
  <c r="U53" i="2" s="1"/>
  <c r="U15" i="2" a="1"/>
  <c r="U15" i="2" s="1"/>
  <c r="U16" i="2" a="1"/>
  <c r="U16" i="2" s="1"/>
  <c r="U143" i="2" a="1"/>
  <c r="U143" i="2" s="1"/>
  <c r="U11" i="2" a="1"/>
  <c r="U11" i="2" s="1"/>
  <c r="U10" i="2" a="1"/>
  <c r="U10" i="2" s="1"/>
  <c r="U64" i="2" a="1"/>
  <c r="U64" i="2" s="1"/>
  <c r="T241" i="2" a="1"/>
  <c r="T241" i="2" s="1"/>
  <c r="T192" i="2" a="1"/>
  <c r="T192" i="2" s="1"/>
  <c r="U235" i="2" a="1"/>
  <c r="U235" i="2" s="1"/>
  <c r="V239" i="2" a="1"/>
  <c r="V239" i="2" s="1"/>
  <c r="U137" i="2" a="1"/>
  <c r="U137" i="2" s="1"/>
  <c r="T184" i="2" a="1"/>
  <c r="T184" i="2" s="1"/>
  <c r="T65" i="2" a="1"/>
  <c r="T65" i="2" s="1"/>
  <c r="V172" i="2" a="1"/>
  <c r="V172" i="2" s="1"/>
  <c r="V120" i="2" a="1"/>
  <c r="V120" i="2" s="1"/>
  <c r="U184" i="2" a="1"/>
  <c r="U184" i="2" s="1"/>
  <c r="T123" i="2" a="1"/>
  <c r="T123" i="2" s="1"/>
  <c r="U29" i="2" a="1"/>
  <c r="U29" i="2" s="1"/>
  <c r="U23" i="2" a="1"/>
  <c r="U23" i="2" s="1"/>
  <c r="T130" i="2" a="1"/>
  <c r="T130" i="2" s="1"/>
  <c r="U170" i="2" a="1"/>
  <c r="U170" i="2" s="1"/>
  <c r="T256" i="2" a="1"/>
  <c r="T256" i="2" s="1"/>
  <c r="U240" i="2" a="1"/>
  <c r="U240" i="2" s="1"/>
  <c r="U219" i="2" a="1"/>
  <c r="U219" i="2" s="1"/>
  <c r="T261" i="2" a="1"/>
  <c r="T261" i="2" s="1"/>
  <c r="U193" i="2" a="1"/>
  <c r="U193" i="2" s="1"/>
  <c r="U218" i="2" a="1"/>
  <c r="U218" i="2" s="1"/>
  <c r="U234" i="2" a="1"/>
  <c r="U234" i="2" s="1"/>
  <c r="U177" i="2" a="1"/>
  <c r="U177" i="2" s="1"/>
  <c r="U148" i="2" a="1"/>
  <c r="U148" i="2" s="1"/>
  <c r="T99" i="2" a="1"/>
  <c r="T99" i="2" s="1"/>
  <c r="U86" i="2" a="1"/>
  <c r="U86" i="2" s="1"/>
  <c r="U43" i="2" a="1"/>
  <c r="U43" i="2" s="1"/>
  <c r="U58" i="2" a="1"/>
  <c r="U58" i="2" s="1"/>
  <c r="T44" i="2" a="1"/>
  <c r="T44" i="2" s="1"/>
  <c r="V16" i="2" a="1"/>
  <c r="V16" i="2" s="1"/>
  <c r="V261" i="2" a="1"/>
  <c r="V261" i="2" s="1"/>
  <c r="V234" i="2" a="1"/>
  <c r="V234" i="2" s="1"/>
  <c r="U102" i="2" a="1"/>
  <c r="U102" i="2" s="1"/>
  <c r="T39" i="2" a="1"/>
  <c r="T39" i="2" s="1"/>
  <c r="T37" i="2" a="1"/>
  <c r="T37" i="2" s="1"/>
  <c r="U4" i="2" a="1"/>
  <c r="U4" i="2" s="1"/>
  <c r="T4" i="2" a="1"/>
  <c r="T4" i="2" s="1"/>
  <c r="V227" i="2" a="1"/>
  <c r="V227" i="2" s="1"/>
  <c r="V253" i="2" a="1"/>
  <c r="V253" i="2" s="1"/>
  <c r="V233" i="2" a="1"/>
  <c r="V233" i="2" s="1"/>
  <c r="V206" i="2" a="1"/>
  <c r="V206" i="2" s="1"/>
  <c r="V254" i="2" a="1"/>
  <c r="V254" i="2" s="1"/>
  <c r="V205" i="2" a="1"/>
  <c r="V205" i="2" s="1"/>
  <c r="V235" i="2" a="1"/>
  <c r="V235" i="2" s="1"/>
  <c r="V242" i="2" a="1"/>
  <c r="V242" i="2" s="1"/>
  <c r="V247" i="2" a="1"/>
  <c r="V247" i="2" s="1"/>
  <c r="V241" i="2" a="1"/>
  <c r="V241" i="2" s="1"/>
  <c r="V179" i="2" a="1"/>
  <c r="V179" i="2" s="1"/>
  <c r="V220" i="2" a="1"/>
  <c r="V220" i="2" s="1"/>
  <c r="V158" i="2" a="1"/>
  <c r="V158" i="2" s="1"/>
  <c r="V226" i="2" a="1"/>
  <c r="V226" i="2" s="1"/>
  <c r="V183" i="2" a="1"/>
  <c r="V183" i="2" s="1"/>
  <c r="V164" i="2" a="1"/>
  <c r="V164" i="2" s="1"/>
  <c r="V214" i="2" a="1"/>
  <c r="V214" i="2" s="1"/>
  <c r="V129" i="2" a="1"/>
  <c r="V129" i="2" s="1"/>
  <c r="V176" i="2" a="1"/>
  <c r="V176" i="2" s="1"/>
  <c r="V155" i="2" a="1"/>
  <c r="V155" i="2" s="1"/>
  <c r="V150" i="2" a="1"/>
  <c r="V150" i="2" s="1"/>
  <c r="V156" i="2" a="1"/>
  <c r="V156" i="2" s="1"/>
  <c r="V134" i="2" a="1"/>
  <c r="V134" i="2" s="1"/>
  <c r="V128" i="2" a="1"/>
  <c r="V128" i="2" s="1"/>
  <c r="V211" i="2" a="1"/>
  <c r="V211" i="2" s="1"/>
  <c r="V177" i="2" a="1"/>
  <c r="V177" i="2" s="1"/>
  <c r="V142" i="2" a="1"/>
  <c r="V142" i="2" s="1"/>
  <c r="V192" i="2" a="1"/>
  <c r="V192" i="2" s="1"/>
  <c r="V122" i="2" a="1"/>
  <c r="V122" i="2" s="1"/>
  <c r="V225" i="2" a="1"/>
  <c r="V225" i="2" s="1"/>
  <c r="V255" i="2" a="1"/>
  <c r="V255" i="2" s="1"/>
  <c r="V221" i="2" a="1"/>
  <c r="V221" i="2" s="1"/>
  <c r="V193" i="2" a="1"/>
  <c r="V193" i="2" s="1"/>
  <c r="V190" i="2" a="1"/>
  <c r="V190" i="2" s="1"/>
  <c r="V137" i="2" a="1"/>
  <c r="V137" i="2" s="1"/>
  <c r="V99" i="2" a="1"/>
  <c r="V99" i="2" s="1"/>
  <c r="V178" i="2" a="1"/>
  <c r="V178" i="2" s="1"/>
  <c r="V144" i="2" a="1"/>
  <c r="V144" i="2" s="1"/>
  <c r="V95" i="2" a="1"/>
  <c r="V95" i="2" s="1"/>
  <c r="V94" i="2" a="1"/>
  <c r="V94" i="2" s="1"/>
  <c r="V32" i="2" a="1"/>
  <c r="V32" i="2" s="1"/>
  <c r="V8" i="2" a="1"/>
  <c r="V8" i="2" s="1"/>
  <c r="V53" i="2" a="1"/>
  <c r="V53" i="2" s="1"/>
  <c r="V127" i="2" a="1"/>
  <c r="V127" i="2" s="1"/>
  <c r="V74" i="2" a="1"/>
  <c r="V74" i="2" s="1"/>
  <c r="V64" i="2" a="1"/>
  <c r="V64" i="2" s="1"/>
  <c r="V58" i="2" a="1"/>
  <c r="V58" i="2" s="1"/>
  <c r="V257" i="2" a="1"/>
  <c r="V257" i="2" s="1"/>
  <c r="V65" i="2" a="1"/>
  <c r="V65" i="2" s="1"/>
  <c r="V52" i="2" a="1"/>
  <c r="V52" i="2" s="1"/>
  <c r="V36" i="2" a="1"/>
  <c r="V36" i="2" s="1"/>
  <c r="V11" i="2" a="1"/>
  <c r="V11" i="2" s="1"/>
  <c r="V15" i="2" a="1"/>
  <c r="V15" i="2" s="1"/>
  <c r="V66" i="2" a="1"/>
  <c r="V66" i="2" s="1"/>
  <c r="V46" i="2" a="1"/>
  <c r="V46" i="2" s="1"/>
  <c r="V30" i="2" a="1"/>
  <c r="V30" i="2" s="1"/>
  <c r="V143" i="2" a="1"/>
  <c r="V143" i="2" s="1"/>
  <c r="V121" i="2" a="1"/>
  <c r="V121" i="2" s="1"/>
  <c r="V92" i="2" a="1"/>
  <c r="V92" i="2" s="1"/>
  <c r="V51" i="2" a="1"/>
  <c r="V51" i="2" s="1"/>
  <c r="V67" i="2" a="1"/>
  <c r="V67" i="2" s="1"/>
  <c r="V2" i="2" a="1"/>
  <c r="V2" i="2" s="1"/>
  <c r="V3" i="2" a="1"/>
  <c r="V3" i="2" s="1"/>
  <c r="V29" i="2" a="1"/>
  <c r="V29" i="2" s="1"/>
  <c r="V31" i="2" a="1"/>
  <c r="V31" i="2" s="1"/>
  <c r="V45" i="2" a="1"/>
  <c r="V45" i="2" s="1"/>
  <c r="V100" i="2" a="1"/>
  <c r="V100" i="2" s="1"/>
  <c r="V9" i="2" a="1"/>
  <c r="V9" i="2" s="1"/>
  <c r="U136" i="2" a="1"/>
  <c r="U136" i="2" s="1"/>
  <c r="V157" i="2" a="1"/>
  <c r="V157" i="2" s="1"/>
  <c r="T170" i="2" a="1"/>
  <c r="T170" i="2" s="1"/>
  <c r="T186" i="2" a="1"/>
  <c r="T186" i="2" s="1"/>
  <c r="V85" i="2" a="1"/>
  <c r="V85" i="2" s="1"/>
  <c r="V212" i="2" a="1"/>
  <c r="V212" i="2" s="1"/>
  <c r="T225" i="2" a="1"/>
  <c r="T225" i="2" s="1"/>
  <c r="U157" i="2" a="1"/>
  <c r="U157" i="2" s="1"/>
  <c r="V163" i="2" a="1"/>
  <c r="V163" i="2" s="1"/>
  <c r="T171" i="2" a="1"/>
  <c r="T171" i="2" s="1"/>
  <c r="V151" i="2" a="1"/>
  <c r="V151" i="2" s="1"/>
  <c r="V135" i="2" a="1"/>
  <c r="V135" i="2" s="1"/>
  <c r="U93" i="2" a="1"/>
  <c r="U93" i="2" s="1"/>
  <c r="V72" i="2" a="1"/>
  <c r="V72" i="2" s="1"/>
  <c r="U205" i="2" a="1"/>
  <c r="U205" i="2" s="1"/>
  <c r="T30" i="2" a="1"/>
  <c r="T30" i="2" s="1"/>
  <c r="U18" i="2" a="1"/>
  <c r="U18" i="2" s="1"/>
  <c r="U60" i="2" a="1"/>
  <c r="U60" i="2" s="1"/>
  <c r="T60" i="2" a="1"/>
  <c r="T60" i="2" s="1"/>
  <c r="U9" i="2" a="1"/>
  <c r="U9" i="2" s="1"/>
  <c r="V250" i="2" a="1"/>
  <c r="V250" i="2" s="1"/>
  <c r="V170" i="2" a="1"/>
  <c r="V170" i="2" s="1"/>
  <c r="U158" i="2" a="1"/>
  <c r="U158" i="2" s="1"/>
  <c r="T155" i="2" a="1"/>
  <c r="T155" i="2" s="1"/>
  <c r="V240" i="2" a="1"/>
  <c r="V240" i="2" s="1"/>
  <c r="U151" i="2" a="1"/>
  <c r="U151" i="2" s="1"/>
  <c r="V136" i="2" a="1"/>
  <c r="V136" i="2" s="1"/>
  <c r="U239" i="2" a="1"/>
  <c r="U239" i="2" s="1"/>
  <c r="V141" i="2" a="1"/>
  <c r="V141" i="2" s="1"/>
  <c r="U142" i="2" a="1"/>
  <c r="U142" i="2" s="1"/>
  <c r="V88" i="2" a="1"/>
  <c r="V88" i="2" s="1"/>
  <c r="V71" i="2" a="1"/>
  <c r="V71" i="2" s="1"/>
  <c r="U94" i="2" a="1"/>
  <c r="U94" i="2" s="1"/>
  <c r="T250" i="2" a="1"/>
  <c r="T250" i="2" s="1"/>
  <c r="V24" i="2" a="1"/>
  <c r="V24" i="2" s="1"/>
  <c r="V43" i="2" a="1"/>
  <c r="V43" i="2" s="1"/>
  <c r="V149" i="2" a="1"/>
  <c r="V149" i="2" s="1"/>
  <c r="T15" i="2" a="1"/>
  <c r="T15" i="2" s="1"/>
  <c r="V165" i="2" a="1"/>
  <c r="V165" i="2" s="1"/>
  <c r="V59" i="2" a="1"/>
  <c r="V59" i="2" s="1"/>
  <c r="T165" i="2" a="1"/>
  <c r="T165" i="2" s="1"/>
  <c r="U207" i="2" a="1"/>
  <c r="U207" i="2" s="1"/>
  <c r="T141" i="2" a="1"/>
  <c r="T141" i="2" s="1"/>
  <c r="T50" i="2" a="1"/>
  <c r="T50" i="2" s="1"/>
  <c r="V249" i="2" a="1"/>
  <c r="V249" i="2" s="1"/>
  <c r="V248" i="2" a="1"/>
  <c r="V248" i="2" s="1"/>
  <c r="I26" i="4"/>
  <c r="J25" i="4"/>
  <c r="K25" i="4" s="1"/>
  <c r="L25" i="4" s="1"/>
  <c r="N25" i="4" s="1"/>
  <c r="V25" i="4" s="1"/>
  <c r="X25" i="4" s="1"/>
  <c r="V186" i="2" a="1"/>
  <c r="V186" i="2" s="1"/>
  <c r="U135" i="2" a="1"/>
  <c r="U135" i="2" s="1"/>
  <c r="T158" i="2" a="1"/>
  <c r="T158" i="2" s="1"/>
  <c r="T254" i="2" a="1"/>
  <c r="T254" i="2" s="1"/>
  <c r="V169" i="2" a="1"/>
  <c r="V169" i="2" s="1"/>
  <c r="T66" i="2" a="1"/>
  <c r="T66" i="2" s="1"/>
  <c r="T67" i="2" a="1"/>
  <c r="T67" i="2" s="1"/>
  <c r="U260" i="2" a="1"/>
  <c r="U260" i="2" s="1"/>
  <c r="T205" i="2" a="1"/>
  <c r="T205" i="2" s="1"/>
  <c r="T17" i="2" a="1"/>
  <c r="T17" i="2" s="1"/>
  <c r="U120" i="2" a="1"/>
  <c r="U120" i="2" s="1"/>
  <c r="V39" i="2" a="1"/>
  <c r="V39" i="2" s="1"/>
  <c r="J26" i="4" l="1"/>
  <c r="K26" i="4" s="1"/>
  <c r="L26" i="4" s="1"/>
  <c r="N26" i="4" s="1"/>
  <c r="V26" i="4" s="1"/>
  <c r="X26" i="4" s="1"/>
  <c r="I27" i="4"/>
  <c r="J6" i="3"/>
  <c r="L6" i="3" s="1"/>
  <c r="N6" i="3" s="1"/>
  <c r="J9" i="3"/>
  <c r="L9" i="3" s="1"/>
  <c r="N9" i="3" s="1"/>
  <c r="J8" i="3"/>
  <c r="L8" i="3" s="1"/>
  <c r="N8" i="3" s="1"/>
  <c r="J27" i="4" l="1"/>
  <c r="K27" i="4" s="1"/>
  <c r="L27" i="4" s="1"/>
  <c r="N27" i="4" s="1"/>
  <c r="V27" i="4" s="1"/>
  <c r="X27" i="4" s="1"/>
  <c r="I28" i="4"/>
  <c r="J28" i="4" s="1"/>
  <c r="K28" i="4" s="1"/>
  <c r="L28" i="4" s="1"/>
  <c r="N28" i="4" s="1"/>
  <c r="V28" i="4" s="1"/>
  <c r="X28" i="4" s="1"/>
</calcChain>
</file>

<file path=xl/sharedStrings.xml><?xml version="1.0" encoding="utf-8"?>
<sst xmlns="http://schemas.openxmlformats.org/spreadsheetml/2006/main" count="1915" uniqueCount="190">
  <si>
    <t>Grade</t>
  </si>
  <si>
    <t>Date</t>
  </si>
  <si>
    <t>Day of Week</t>
  </si>
  <si>
    <t>Assumptions</t>
  </si>
  <si>
    <t>Weekday?</t>
  </si>
  <si>
    <t>Holiday/Break</t>
  </si>
  <si>
    <t>School Day</t>
  </si>
  <si>
    <t>Notes</t>
  </si>
  <si>
    <t>Daily Instruction</t>
  </si>
  <si>
    <t>K</t>
  </si>
  <si>
    <t>1-3</t>
  </si>
  <si>
    <t>4-6</t>
  </si>
  <si>
    <t>Start</t>
  </si>
  <si>
    <t>Middle School</t>
  </si>
  <si>
    <t>High School</t>
  </si>
  <si>
    <t>Recess</t>
  </si>
  <si>
    <t>Lunch</t>
  </si>
  <si>
    <t>August</t>
  </si>
  <si>
    <t>September</t>
  </si>
  <si>
    <t>Passing</t>
  </si>
  <si>
    <t>October</t>
  </si>
  <si>
    <t>End</t>
  </si>
  <si>
    <t>November</t>
  </si>
  <si>
    <t>7-8</t>
  </si>
  <si>
    <t>Minutes</t>
  </si>
  <si>
    <t>December</t>
  </si>
  <si>
    <t>9-11</t>
  </si>
  <si>
    <t>January</t>
  </si>
  <si>
    <t>12</t>
  </si>
  <si>
    <t>Hours</t>
  </si>
  <si>
    <t>February</t>
  </si>
  <si>
    <t>March</t>
  </si>
  <si>
    <t>Days in Session</t>
  </si>
  <si>
    <t>April</t>
  </si>
  <si>
    <t>Hours of Instruction</t>
  </si>
  <si>
    <t>PD Time</t>
  </si>
  <si>
    <t>May</t>
  </si>
  <si>
    <t>Total Instructional Time</t>
  </si>
  <si>
    <t>June</t>
  </si>
  <si>
    <t>TOTAL</t>
  </si>
  <si>
    <t>State Req</t>
  </si>
  <si>
    <t>Total Hours Per Day</t>
  </si>
  <si>
    <t>Total Hours</t>
  </si>
  <si>
    <t>Staff Development Hours Allowed</t>
  </si>
  <si>
    <t>Total Hours W/SD</t>
  </si>
  <si>
    <t>State Required Hours</t>
  </si>
  <si>
    <t>Overage</t>
  </si>
  <si>
    <t>F/T Kinder Days in Session</t>
  </si>
  <si>
    <t>Weekday</t>
  </si>
  <si>
    <t>No</t>
  </si>
  <si>
    <t>In Session</t>
  </si>
  <si>
    <t>First Day of School</t>
  </si>
  <si>
    <t>Yes</t>
  </si>
  <si>
    <t>1st-3rd Days in Session</t>
  </si>
  <si>
    <t>KEY</t>
  </si>
  <si>
    <t>4-6th Days in Session</t>
  </si>
  <si>
    <t>7-8th Days in Session</t>
  </si>
  <si>
    <t>9-11th Days in Session</t>
  </si>
  <si>
    <t>12th Days in Session</t>
  </si>
  <si>
    <t>PTC</t>
  </si>
  <si>
    <t>Parent Teacher Conferences</t>
  </si>
  <si>
    <t>Teachers Contract Days</t>
  </si>
  <si>
    <t>Admin Contract Days</t>
  </si>
  <si>
    <t>Calculated</t>
  </si>
  <si>
    <t>R</t>
  </si>
  <si>
    <t>ANGIE</t>
  </si>
  <si>
    <t>© 2013-2021 Vertex42 LLC</t>
  </si>
  <si>
    <t>Angie</t>
  </si>
  <si>
    <t>Calendar</t>
  </si>
  <si>
    <t>Virtual</t>
  </si>
  <si>
    <t>Regular</t>
  </si>
  <si>
    <t>Total</t>
  </si>
  <si>
    <t>PD</t>
  </si>
  <si>
    <t>Estimated</t>
  </si>
  <si>
    <t>Staff Dev</t>
  </si>
  <si>
    <t>▲ to State</t>
  </si>
  <si>
    <t>No School</t>
  </si>
  <si>
    <t>PSAT</t>
  </si>
  <si>
    <t>Pre Scholastic Aptitude Test</t>
  </si>
  <si>
    <t>Weekend</t>
  </si>
  <si>
    <t>1st</t>
  </si>
  <si>
    <t>Christmas Break NO SCHOOLStaff NS</t>
  </si>
  <si>
    <t>SAT</t>
  </si>
  <si>
    <t>Scholastic Aptitude Test</t>
  </si>
  <si>
    <t>Total Days in Period</t>
  </si>
  <si>
    <t>4th       Staff Development Day NO SCHOOL for Students</t>
  </si>
  <si>
    <t xml:space="preserve">Return to School </t>
  </si>
  <si>
    <t>INSTRUCTIONS: Change the year in the cell below.</t>
  </si>
  <si>
    <t>Fridays</t>
  </si>
  <si>
    <t>Intervention by Invitation-No Regular School</t>
  </si>
  <si>
    <t xml:space="preserve">18th </t>
  </si>
  <si>
    <t>MLK School in Session</t>
  </si>
  <si>
    <t>Session Days</t>
  </si>
  <si>
    <t>First Day</t>
  </si>
  <si>
    <t>Last Day</t>
  </si>
  <si>
    <t>Start Time</t>
  </si>
  <si>
    <t>Recess Time</t>
  </si>
  <si>
    <t>Lunch Period</t>
  </si>
  <si>
    <t>Passing Time</t>
  </si>
  <si>
    <t>Daily Minutes</t>
  </si>
  <si>
    <t>Daily Hours</t>
  </si>
  <si>
    <t>Instructional Hours</t>
  </si>
  <si>
    <t>Professional Development Hours</t>
  </si>
  <si>
    <t>3rd</t>
  </si>
  <si>
    <t>Principals Return</t>
  </si>
  <si>
    <t>11-12th PTC</t>
  </si>
  <si>
    <t xml:space="preserve"> PTC</t>
  </si>
  <si>
    <t>19-20</t>
  </si>
  <si>
    <t>Onsite Student Registration</t>
  </si>
  <si>
    <t>15th</t>
  </si>
  <si>
    <t>President's Day-NO SCHOOL Staff NS</t>
  </si>
  <si>
    <t>24-31</t>
  </si>
  <si>
    <t>Teacher Training and Orientation</t>
  </si>
  <si>
    <t>Friday</t>
  </si>
  <si>
    <t>Aug</t>
  </si>
  <si>
    <t>Break</t>
  </si>
  <si>
    <t>Sep</t>
  </si>
  <si>
    <t>Holiday</t>
  </si>
  <si>
    <t>2nd</t>
  </si>
  <si>
    <t>Back to School Night (4 pm-6 pm)</t>
  </si>
  <si>
    <t>Professional Development</t>
  </si>
  <si>
    <t>Oct</t>
  </si>
  <si>
    <t>7th</t>
  </si>
  <si>
    <t xml:space="preserve">Labor Day (Holiday) </t>
  </si>
  <si>
    <t>Nov</t>
  </si>
  <si>
    <t>8th</t>
  </si>
  <si>
    <t>Dec</t>
  </si>
  <si>
    <t>22-26</t>
  </si>
  <si>
    <t>Spring Break NO SCHOOL Staff NS</t>
  </si>
  <si>
    <t>Jan</t>
  </si>
  <si>
    <t>Feb</t>
  </si>
  <si>
    <t>Apr</t>
  </si>
  <si>
    <t xml:space="preserve">1-2nd  </t>
  </si>
  <si>
    <t>K-12 Prof. Dev. NO SCHOOL for Students</t>
  </si>
  <si>
    <t>K-3</t>
  </si>
  <si>
    <t>4-8th</t>
  </si>
  <si>
    <t>9-11th</t>
  </si>
  <si>
    <t>12th</t>
  </si>
  <si>
    <t>Quarter 1</t>
  </si>
  <si>
    <t>Quarter 2</t>
  </si>
  <si>
    <t>Quarter 3</t>
  </si>
  <si>
    <t>Quarter 4</t>
  </si>
  <si>
    <t>9th</t>
  </si>
  <si>
    <t>PSAT Test Day-10th Grade, 11-12th ASVAB only</t>
  </si>
  <si>
    <t>SAT Test Day-11th grade only</t>
  </si>
  <si>
    <t>Teacher PD</t>
  </si>
  <si>
    <t xml:space="preserve"> </t>
  </si>
  <si>
    <t>School Event Calendar</t>
  </si>
  <si>
    <t>By Vertex42.com</t>
  </si>
  <si>
    <t>https://www.vertex42.com/calendars/school-calendar.html</t>
  </si>
  <si>
    <t>This spreadsheet, including all worksheets and associated content is a copyrighted work under the United States and other copyright laws.</t>
  </si>
  <si>
    <t>Do not submit copies or modifications of this template to any website or online template gallery.</t>
  </si>
  <si>
    <t>Please review the following license agreement to learn how you may or may not use this template. Thank you.</t>
  </si>
  <si>
    <t>License Agreement</t>
  </si>
  <si>
    <t>https://www.vertex42.com/licensing/EULA_privateuse.html</t>
  </si>
  <si>
    <t>Do not delete this worksheet</t>
  </si>
  <si>
    <t>5-6th</t>
  </si>
  <si>
    <t>14th and 21st -High School Only Expeditions</t>
  </si>
  <si>
    <t>25th</t>
  </si>
  <si>
    <t>High School Graduation TBD</t>
  </si>
  <si>
    <t>27th</t>
  </si>
  <si>
    <t xml:space="preserve">Last Day School </t>
  </si>
  <si>
    <t>31st</t>
  </si>
  <si>
    <t>Memorial Day (Holiday) Staff NS</t>
  </si>
  <si>
    <t>23-27</t>
  </si>
  <si>
    <t>Thanksgiving Break (NO SCHOOL) Staff NS</t>
  </si>
  <si>
    <t>Thanksgiving Day (Holiday)</t>
  </si>
  <si>
    <t>Teacher Last Day</t>
  </si>
  <si>
    <t>Last Day for Principals</t>
  </si>
  <si>
    <t>21-31</t>
  </si>
  <si>
    <t>Christmas Break-NO SCHOOL Staff NS</t>
  </si>
  <si>
    <t>Christmas (HOLIDAY) Staff NS</t>
  </si>
  <si>
    <t xml:space="preserve">8:15 AM-3:30 PM-Kindergarten through 8th Grade
8:15 AM-4:00 PM-9th through 12th Grade </t>
  </si>
  <si>
    <t>Columbus Day</t>
  </si>
  <si>
    <t>Grades 1-5            8:30 am to 3:30 pm
Grades 6-12          8:30 am to 3:30 pm</t>
  </si>
  <si>
    <t>First Day of School           September 8th, 2026
High School Graduation    May 25th, 2027 TBD</t>
  </si>
  <si>
    <r>
      <rPr>
        <sz val="8"/>
        <color theme="1"/>
        <rFont val="Arial"/>
        <family val="2"/>
      </rPr>
      <t xml:space="preserve">          </t>
    </r>
    <r>
      <rPr>
        <b/>
        <sz val="8"/>
        <color theme="1"/>
        <rFont val="Arial"/>
        <family val="2"/>
      </rPr>
      <t>Kindergarten-3rd Grade                                                                                        4th-8th Grade                                                                                                   9th-12th Grade</t>
    </r>
    <r>
      <rPr>
        <sz val="8"/>
        <color theme="1"/>
        <rFont val="Arial"/>
        <family val="2"/>
      </rPr>
      <t xml:space="preserve">
1st Quarter       Sept 8-Oct 31         34 Days                                                     1st Quarter     Sept 2-Oct 31      37 Days                                                    1st Quarter     Sept 2-Oct 31      42 Days
2nd Quarter      Nov 1-Jan 16          32 Days                                                     2nd Quarter    Nov 1-Jan 16       36 Days                                                    2nd Quarter    Nov 1-Jan 16       40 Days
3rd Quarter       Jan 17-Mar 20        34 Days                                                     3rd Quarter     Jan 17-Mar 20    38 Days                                                    3rd Quarter     Jan 17-Mar 20      43 Days
4th Quarter       Mar 30-May 22       32 Days                                                     4th Quarter      Mar 30-May 22    36 Days                                                    4th Quarter     Mar 30-May 22    37 Days (9-11)
                                                                                                                                                                                                                                                4th Quarter     Mar 30-May 19     35 Days (12)</t>
    </r>
  </si>
  <si>
    <t>Parent-Teacher Conferences</t>
  </si>
  <si>
    <t>Veterans Day</t>
  </si>
  <si>
    <t>Thanksgiving Break</t>
  </si>
  <si>
    <t>Thanksgiving</t>
  </si>
  <si>
    <t>CHRISTMAS BREAK</t>
  </si>
  <si>
    <t>Christmas Day</t>
  </si>
  <si>
    <t>End of First Semester</t>
  </si>
  <si>
    <t>New Years Day</t>
  </si>
  <si>
    <t>Martin Luther King Jr. Day</t>
  </si>
  <si>
    <t>PRESIDENTS' DAY</t>
  </si>
  <si>
    <t>SPRING BREAK</t>
  </si>
  <si>
    <t>HS Graduation</t>
  </si>
  <si>
    <t>*Last Day of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</si>
</sst>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mmmm\ yyyy"/>
    <numFmt numFmtId="166" formatCode="mmmm"/>
    <numFmt numFmtId="167" formatCode="#,##0.00;\(#,##0.00\)"/>
    <numFmt numFmtId="168" formatCode="d"/>
    <numFmt numFmtId="169" formatCode="m\-d"/>
    <numFmt numFmtId="170" formatCode="m/d/yy"/>
  </numFmts>
  <fonts count="3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1"/>
      <color rgb="FFFFFFFF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  <scheme val="minor"/>
    </font>
    <font>
      <b/>
      <sz val="14"/>
      <color theme="0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  <scheme val="minor"/>
    </font>
    <font>
      <sz val="11"/>
      <color rgb="FF000000"/>
      <name val="Calibri"/>
      <family val="2"/>
    </font>
    <font>
      <sz val="8"/>
      <color theme="1"/>
      <name val="Arial"/>
      <family val="2"/>
    </font>
    <font>
      <sz val="10"/>
      <color rgb="FFFF0000"/>
      <name val="Arial"/>
      <family val="2"/>
      <scheme val="minor"/>
    </font>
    <font>
      <b/>
      <sz val="8"/>
      <color rgb="FF442759"/>
      <name val="Arial"/>
      <family val="2"/>
    </font>
    <font>
      <sz val="8"/>
      <color theme="1"/>
      <name val="Century Gothic"/>
      <family val="2"/>
    </font>
    <font>
      <b/>
      <sz val="8"/>
      <color rgb="FFFFFFFF"/>
      <name val="Arial"/>
      <family val="2"/>
    </font>
    <font>
      <b/>
      <sz val="8"/>
      <color theme="0"/>
      <name val="Arial"/>
      <family val="2"/>
    </font>
    <font>
      <u/>
      <sz val="10"/>
      <color rgb="FF0000FF"/>
      <name val="Arial"/>
      <family val="2"/>
    </font>
    <font>
      <b/>
      <sz val="8"/>
      <color theme="1"/>
      <name val="Arial"/>
      <family val="2"/>
    </font>
    <font>
      <sz val="9"/>
      <color rgb="FF7F7F7F"/>
      <name val="Arial"/>
      <family val="2"/>
    </font>
    <font>
      <sz val="10"/>
      <color rgb="FF00FF00"/>
      <name val="Arial"/>
      <family val="2"/>
      <scheme val="minor"/>
    </font>
    <font>
      <i/>
      <sz val="11"/>
      <color rgb="FF434343"/>
      <name val="Calibri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sz val="8"/>
      <color rgb="FF17365D"/>
      <name val="Arial"/>
      <family val="2"/>
    </font>
    <font>
      <sz val="8"/>
      <color rgb="FF17365D"/>
      <name val="Arial"/>
      <family val="2"/>
    </font>
    <font>
      <b/>
      <sz val="9"/>
      <color rgb="FF17365D"/>
      <name val="Arial"/>
      <family val="2"/>
    </font>
    <font>
      <sz val="11"/>
      <color rgb="FFFF0000"/>
      <name val="Calibri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rgb="FF0000FF"/>
      <name val="Arial"/>
      <family val="2"/>
    </font>
    <font>
      <b/>
      <sz val="12"/>
      <color theme="1"/>
      <name val="Arial"/>
      <family val="2"/>
    </font>
    <font>
      <u/>
      <sz val="12"/>
      <color rgb="FF0000FF"/>
      <name val="Arial"/>
      <family val="2"/>
    </font>
    <font>
      <i/>
      <sz val="11"/>
      <color rgb="FFFF0000"/>
      <name val="Calibri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theme="0"/>
        <bgColor theme="0"/>
      </patternFill>
    </fill>
    <fill>
      <patternFill patternType="solid">
        <fgColor rgb="FF4A86E8"/>
        <bgColor rgb="FF4A86E8"/>
      </patternFill>
    </fill>
    <fill>
      <patternFill patternType="solid">
        <fgColor rgb="FF953734"/>
        <bgColor rgb="FF953734"/>
      </patternFill>
    </fill>
    <fill>
      <patternFill patternType="solid">
        <fgColor rgb="FFFFF2CC"/>
        <bgColor rgb="FFFFF2CC"/>
      </patternFill>
    </fill>
    <fill>
      <patternFill patternType="solid">
        <fgColor rgb="FFFF00FF"/>
        <bgColor rgb="FFFF00FF"/>
      </patternFill>
    </fill>
    <fill>
      <patternFill patternType="solid">
        <fgColor rgb="FFBDBDBD"/>
        <bgColor rgb="FFBDBDBD"/>
      </patternFill>
    </fill>
    <fill>
      <patternFill patternType="solid">
        <fgColor rgb="FF393939"/>
        <bgColor rgb="FF393939"/>
      </patternFill>
    </fill>
    <fill>
      <patternFill patternType="solid">
        <fgColor rgb="FF3F3F3F"/>
        <bgColor rgb="FF3F3F3F"/>
      </patternFill>
    </fill>
    <fill>
      <patternFill patternType="solid">
        <fgColor rgb="FFF2F2F2"/>
        <bgColor rgb="FFF2F2F2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B2A1C7"/>
        <bgColor rgb="FFB2A1C7"/>
      </patternFill>
    </fill>
    <fill>
      <patternFill patternType="solid">
        <fgColor rgb="FFF3F3F3"/>
        <bgColor rgb="FFF3F3F3"/>
      </patternFill>
    </fill>
    <fill>
      <patternFill patternType="solid">
        <fgColor rgb="FFC9DAF8"/>
        <bgColor rgb="FFC9DAF8"/>
      </patternFill>
    </fill>
    <fill>
      <patternFill patternType="solid">
        <fgColor rgb="FF00FF00"/>
        <bgColor rgb="FF00FF00"/>
      </patternFill>
    </fill>
    <fill>
      <patternFill patternType="solid">
        <fgColor rgb="FF92CDDC"/>
        <bgColor rgb="FF92CDDC"/>
      </patternFill>
    </fill>
    <fill>
      <patternFill patternType="solid">
        <fgColor rgb="FFFFFF00"/>
        <bgColor rgb="FFFFFF00"/>
      </patternFill>
    </fill>
    <fill>
      <patternFill patternType="solid">
        <fgColor rgb="FFCCCCCC"/>
        <bgColor rgb="FFCCCCCC"/>
      </patternFill>
    </fill>
    <fill>
      <patternFill patternType="solid">
        <fgColor rgb="FFF9CB9C"/>
        <bgColor rgb="FFF9CB9C"/>
      </patternFill>
    </fill>
    <fill>
      <patternFill patternType="solid">
        <fgColor rgb="FFD8D8D8"/>
        <bgColor rgb="FFD8D8D8"/>
      </patternFill>
    </fill>
    <fill>
      <patternFill patternType="solid">
        <fgColor rgb="FFEEECE1"/>
        <bgColor rgb="FFEEECE1"/>
      </patternFill>
    </fill>
    <fill>
      <patternFill patternType="solid">
        <fgColor rgb="FFFF6699"/>
        <bgColor rgb="FFFF6699"/>
      </patternFill>
    </fill>
    <fill>
      <patternFill patternType="solid">
        <fgColor rgb="FFFABF8F"/>
        <bgColor rgb="FFFABF8F"/>
      </patternFill>
    </fill>
    <fill>
      <patternFill patternType="solid">
        <fgColor rgb="FFB5F3FB"/>
        <bgColor rgb="FFB5F3FB"/>
      </patternFill>
    </fill>
    <fill>
      <patternFill patternType="solid">
        <fgColor rgb="FF92D050"/>
        <bgColor rgb="FF92D050"/>
      </patternFill>
    </fill>
    <fill>
      <patternFill patternType="solid">
        <fgColor rgb="FF3464AB"/>
        <bgColor rgb="FF3464AB"/>
      </patternFill>
    </fill>
    <fill>
      <patternFill patternType="solid">
        <fgColor rgb="FF8E7CC3"/>
        <bgColor rgb="FF8E7CC3"/>
      </patternFill>
    </fill>
    <fill>
      <patternFill patternType="solid">
        <fgColor rgb="FF8DB3E2"/>
        <bgColor rgb="FF8DB3E2"/>
      </patternFill>
    </fill>
    <fill>
      <patternFill patternType="solid">
        <fgColor rgb="FFCC0000"/>
        <bgColor rgb="FFCC0000"/>
      </patternFill>
    </fill>
    <fill>
      <patternFill patternType="solid">
        <fgColor rgb="FFC00000"/>
        <bgColor rgb="FFC00000"/>
      </patternFill>
    </fill>
    <fill>
      <patternFill patternType="solid">
        <fgColor rgb="FFFF9900"/>
        <bgColor rgb="FFFF9900"/>
      </patternFill>
    </fill>
  </fills>
  <borders count="35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/>
      <top/>
      <bottom/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393939"/>
      </left>
      <right style="thin">
        <color rgb="FF393939"/>
      </right>
      <top style="thin">
        <color rgb="FF393939"/>
      </top>
      <bottom style="thin">
        <color rgb="FF393939"/>
      </bottom>
      <diagonal/>
    </border>
    <border>
      <left/>
      <right/>
      <top/>
      <bottom style="thin">
        <color rgb="FF3464AB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1" fillId="0" borderId="0" xfId="0" applyFont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0" borderId="0" xfId="0" applyFont="1"/>
    <xf numFmtId="0" fontId="5" fillId="0" borderId="0" xfId="0" quotePrefix="1" applyFont="1"/>
    <xf numFmtId="0" fontId="6" fillId="4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0" xfId="0" applyFont="1"/>
    <xf numFmtId="0" fontId="5" fillId="6" borderId="6" xfId="0" applyFont="1" applyFill="1" applyBorder="1" applyAlignment="1">
      <alignment horizontal="center"/>
    </xf>
    <xf numFmtId="0" fontId="5" fillId="6" borderId="6" xfId="0" quotePrefix="1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 wrapText="1"/>
    </xf>
    <xf numFmtId="0" fontId="8" fillId="5" borderId="10" xfId="0" applyFont="1" applyFill="1" applyBorder="1" applyAlignment="1">
      <alignment horizontal="center"/>
    </xf>
    <xf numFmtId="18" fontId="9" fillId="8" borderId="6" xfId="0" applyNumberFormat="1" applyFont="1" applyFill="1" applyBorder="1"/>
    <xf numFmtId="14" fontId="10" fillId="9" borderId="1" xfId="0" applyNumberFormat="1" applyFont="1" applyFill="1" applyBorder="1" applyAlignment="1">
      <alignment horizontal="right"/>
    </xf>
    <xf numFmtId="0" fontId="8" fillId="5" borderId="6" xfId="0" applyFont="1" applyFill="1" applyBorder="1"/>
    <xf numFmtId="0" fontId="1" fillId="4" borderId="6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11" fillId="0" borderId="0" xfId="0" applyFont="1"/>
    <xf numFmtId="0" fontId="8" fillId="5" borderId="9" xfId="0" applyFont="1" applyFill="1" applyBorder="1"/>
    <xf numFmtId="18" fontId="12" fillId="8" borderId="6" xfId="0" applyNumberFormat="1" applyFont="1" applyFill="1" applyBorder="1"/>
    <xf numFmtId="0" fontId="13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9" borderId="3" xfId="0" applyFont="1" applyFill="1" applyBorder="1"/>
    <xf numFmtId="0" fontId="10" fillId="9" borderId="5" xfId="0" applyFont="1" applyFill="1" applyBorder="1"/>
    <xf numFmtId="0" fontId="5" fillId="9" borderId="0" xfId="0" applyFont="1" applyFill="1"/>
    <xf numFmtId="0" fontId="5" fillId="10" borderId="0" xfId="0" applyFont="1" applyFill="1"/>
    <xf numFmtId="4" fontId="1" fillId="0" borderId="6" xfId="0" applyNumberFormat="1" applyFont="1" applyBorder="1"/>
    <xf numFmtId="0" fontId="13" fillId="0" borderId="13" xfId="0" applyFont="1" applyBorder="1" applyAlignment="1">
      <alignment horizontal="center" vertical="center"/>
    </xf>
    <xf numFmtId="0" fontId="14" fillId="0" borderId="0" xfId="0" applyFont="1"/>
    <xf numFmtId="164" fontId="1" fillId="0" borderId="6" xfId="0" applyNumberFormat="1" applyFont="1" applyBorder="1"/>
    <xf numFmtId="164" fontId="5" fillId="10" borderId="6" xfId="0" applyNumberFormat="1" applyFont="1" applyFill="1" applyBorder="1" applyAlignment="1">
      <alignment horizontal="right"/>
    </xf>
    <xf numFmtId="0" fontId="11" fillId="0" borderId="0" xfId="0" applyFont="1" applyAlignment="1">
      <alignment vertical="center"/>
    </xf>
    <xf numFmtId="0" fontId="8" fillId="5" borderId="6" xfId="0" applyFont="1" applyFill="1" applyBorder="1" applyAlignment="1">
      <alignment horizontal="center"/>
    </xf>
    <xf numFmtId="167" fontId="1" fillId="0" borderId="0" xfId="0" applyNumberFormat="1" applyFont="1"/>
    <xf numFmtId="0" fontId="8" fillId="5" borderId="10" xfId="0" quotePrefix="1" applyFont="1" applyFill="1" applyBorder="1" applyAlignment="1">
      <alignment horizontal="center"/>
    </xf>
    <xf numFmtId="0" fontId="5" fillId="10" borderId="6" xfId="0" applyFont="1" applyFill="1" applyBorder="1"/>
    <xf numFmtId="0" fontId="17" fillId="0" borderId="0" xfId="0" applyFont="1"/>
    <xf numFmtId="0" fontId="11" fillId="13" borderId="20" xfId="0" applyFont="1" applyFill="1" applyBorder="1" applyAlignment="1">
      <alignment horizontal="center" vertical="center"/>
    </xf>
    <xf numFmtId="14" fontId="10" fillId="14" borderId="1" xfId="0" applyNumberFormat="1" applyFont="1" applyFill="1" applyBorder="1" applyAlignment="1">
      <alignment horizontal="right"/>
    </xf>
    <xf numFmtId="0" fontId="10" fillId="14" borderId="3" xfId="0" applyFont="1" applyFill="1" applyBorder="1"/>
    <xf numFmtId="0" fontId="18" fillId="13" borderId="9" xfId="0" applyFont="1" applyFill="1" applyBorder="1" applyAlignment="1">
      <alignment horizontal="center" vertical="center"/>
    </xf>
    <xf numFmtId="0" fontId="10" fillId="14" borderId="5" xfId="0" applyFont="1" applyFill="1" applyBorder="1"/>
    <xf numFmtId="0" fontId="5" fillId="14" borderId="0" xfId="0" applyFont="1" applyFill="1"/>
    <xf numFmtId="0" fontId="5" fillId="15" borderId="0" xfId="0" applyFont="1" applyFill="1"/>
    <xf numFmtId="164" fontId="5" fillId="15" borderId="6" xfId="0" applyNumberFormat="1" applyFont="1" applyFill="1" applyBorder="1" applyAlignment="1">
      <alignment horizontal="right"/>
    </xf>
    <xf numFmtId="0" fontId="5" fillId="15" borderId="6" xfId="0" applyFont="1" applyFill="1" applyBorder="1"/>
    <xf numFmtId="0" fontId="11" fillId="13" borderId="9" xfId="0" applyFont="1" applyFill="1" applyBorder="1" applyAlignment="1">
      <alignment horizontal="center" vertical="center"/>
    </xf>
    <xf numFmtId="168" fontId="18" fillId="16" borderId="9" xfId="0" applyNumberFormat="1" applyFont="1" applyFill="1" applyBorder="1" applyAlignment="1">
      <alignment horizontal="left" vertical="center"/>
    </xf>
    <xf numFmtId="0" fontId="18" fillId="16" borderId="9" xfId="0" applyFont="1" applyFill="1" applyBorder="1" applyAlignment="1">
      <alignment vertical="center"/>
    </xf>
    <xf numFmtId="0" fontId="8" fillId="5" borderId="9" xfId="0" quotePrefix="1" applyFont="1" applyFill="1" applyBorder="1" applyAlignment="1">
      <alignment horizontal="center"/>
    </xf>
    <xf numFmtId="0" fontId="5" fillId="17" borderId="0" xfId="0" applyFont="1" applyFill="1"/>
    <xf numFmtId="0" fontId="8" fillId="5" borderId="21" xfId="0" applyFont="1" applyFill="1" applyBorder="1"/>
    <xf numFmtId="0" fontId="1" fillId="3" borderId="0" xfId="0" applyFont="1" applyFill="1"/>
    <xf numFmtId="164" fontId="5" fillId="17" borderId="6" xfId="0" applyNumberFormat="1" applyFont="1" applyFill="1" applyBorder="1" applyAlignment="1">
      <alignment horizontal="right"/>
    </xf>
    <xf numFmtId="168" fontId="11" fillId="5" borderId="9" xfId="0" applyNumberFormat="1" applyFont="1" applyFill="1" applyBorder="1" applyAlignment="1">
      <alignment horizontal="left" vertical="center"/>
    </xf>
    <xf numFmtId="0" fontId="3" fillId="18" borderId="10" xfId="0" applyFont="1" applyFill="1" applyBorder="1" applyAlignment="1">
      <alignment horizontal="center"/>
    </xf>
    <xf numFmtId="0" fontId="11" fillId="5" borderId="22" xfId="0" applyFont="1" applyFill="1" applyBorder="1" applyAlignment="1">
      <alignment vertical="center"/>
    </xf>
    <xf numFmtId="0" fontId="19" fillId="0" borderId="0" xfId="0" applyFont="1"/>
    <xf numFmtId="0" fontId="3" fillId="18" borderId="6" xfId="0" applyFont="1" applyFill="1" applyBorder="1" applyAlignment="1">
      <alignment horizontal="center"/>
    </xf>
    <xf numFmtId="0" fontId="8" fillId="5" borderId="16" xfId="0" applyFont="1" applyFill="1" applyBorder="1"/>
    <xf numFmtId="0" fontId="5" fillId="17" borderId="6" xfId="0" applyFont="1" applyFill="1" applyBorder="1"/>
    <xf numFmtId="0" fontId="8" fillId="5" borderId="10" xfId="0" applyFont="1" applyFill="1" applyBorder="1"/>
    <xf numFmtId="168" fontId="11" fillId="0" borderId="23" xfId="0" applyNumberFormat="1" applyFont="1" applyBorder="1" applyAlignment="1">
      <alignment horizontal="center" vertical="center"/>
    </xf>
    <xf numFmtId="0" fontId="6" fillId="19" borderId="6" xfId="0" applyFont="1" applyFill="1" applyBorder="1" applyAlignment="1">
      <alignment horizontal="center"/>
    </xf>
    <xf numFmtId="0" fontId="3" fillId="5" borderId="24" xfId="0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168" fontId="18" fillId="0" borderId="25" xfId="0" applyNumberFormat="1" applyFont="1" applyBorder="1" applyAlignment="1">
      <alignment horizontal="center" vertical="center"/>
    </xf>
    <xf numFmtId="0" fontId="8" fillId="5" borderId="15" xfId="0" applyFont="1" applyFill="1" applyBorder="1"/>
    <xf numFmtId="0" fontId="8" fillId="18" borderId="6" xfId="0" applyFont="1" applyFill="1" applyBorder="1"/>
    <xf numFmtId="0" fontId="8" fillId="5" borderId="10" xfId="0" applyFont="1" applyFill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19" borderId="6" xfId="0" applyFont="1" applyFill="1" applyBorder="1" applyAlignment="1">
      <alignment horizontal="center"/>
    </xf>
    <xf numFmtId="18" fontId="20" fillId="8" borderId="6" xfId="0" applyNumberFormat="1" applyFont="1" applyFill="1" applyBorder="1"/>
    <xf numFmtId="14" fontId="10" fillId="19" borderId="1" xfId="0" applyNumberFormat="1" applyFont="1" applyFill="1" applyBorder="1" applyAlignment="1">
      <alignment horizontal="right"/>
    </xf>
    <xf numFmtId="0" fontId="10" fillId="19" borderId="3" xfId="0" applyFont="1" applyFill="1" applyBorder="1"/>
    <xf numFmtId="0" fontId="10" fillId="19" borderId="5" xfId="0" applyFont="1" applyFill="1" applyBorder="1"/>
    <xf numFmtId="0" fontId="5" fillId="19" borderId="0" xfId="0" applyFont="1" applyFill="1"/>
    <xf numFmtId="168" fontId="11" fillId="0" borderId="25" xfId="0" applyNumberFormat="1" applyFont="1" applyBorder="1" applyAlignment="1">
      <alignment horizontal="center" vertical="center"/>
    </xf>
    <xf numFmtId="2" fontId="1" fillId="0" borderId="6" xfId="0" applyNumberFormat="1" applyFont="1" applyBorder="1"/>
    <xf numFmtId="0" fontId="18" fillId="20" borderId="9" xfId="0" applyFont="1" applyFill="1" applyBorder="1" applyAlignment="1">
      <alignment vertical="center"/>
    </xf>
    <xf numFmtId="2" fontId="1" fillId="4" borderId="6" xfId="0" applyNumberFormat="1" applyFont="1" applyFill="1" applyBorder="1"/>
    <xf numFmtId="4" fontId="8" fillId="5" borderId="15" xfId="0" applyNumberFormat="1" applyFont="1" applyFill="1" applyBorder="1" applyAlignment="1">
      <alignment horizontal="center"/>
    </xf>
    <xf numFmtId="2" fontId="8" fillId="18" borderId="6" xfId="0" applyNumberFormat="1" applyFont="1" applyFill="1" applyBorder="1"/>
    <xf numFmtId="169" fontId="8" fillId="5" borderId="10" xfId="0" applyNumberFormat="1" applyFont="1" applyFill="1" applyBorder="1" applyAlignment="1">
      <alignment horizontal="right"/>
    </xf>
    <xf numFmtId="168" fontId="18" fillId="21" borderId="25" xfId="0" applyNumberFormat="1" applyFont="1" applyFill="1" applyBorder="1" applyAlignment="1">
      <alignment horizontal="center" vertical="center"/>
    </xf>
    <xf numFmtId="18" fontId="1" fillId="4" borderId="6" xfId="0" applyNumberFormat="1" applyFont="1" applyFill="1" applyBorder="1"/>
    <xf numFmtId="14" fontId="21" fillId="22" borderId="1" xfId="0" applyNumberFormat="1" applyFont="1" applyFill="1" applyBorder="1" applyAlignment="1">
      <alignment horizontal="right"/>
    </xf>
    <xf numFmtId="0" fontId="21" fillId="22" borderId="3" xfId="0" applyFont="1" applyFill="1" applyBorder="1"/>
    <xf numFmtId="0" fontId="21" fillId="22" borderId="5" xfId="0" applyFont="1" applyFill="1" applyBorder="1"/>
    <xf numFmtId="0" fontId="21" fillId="22" borderId="0" xfId="0" applyFont="1" applyFill="1"/>
    <xf numFmtId="0" fontId="8" fillId="5" borderId="10" xfId="0" quotePrefix="1" applyFont="1" applyFill="1" applyBorder="1" applyAlignment="1">
      <alignment horizontal="right"/>
    </xf>
    <xf numFmtId="0" fontId="21" fillId="17" borderId="0" xfId="0" applyFont="1" applyFill="1"/>
    <xf numFmtId="16" fontId="18" fillId="21" borderId="9" xfId="0" applyNumberFormat="1" applyFont="1" applyFill="1" applyBorder="1" applyAlignment="1">
      <alignment horizontal="left" vertical="center"/>
    </xf>
    <xf numFmtId="0" fontId="18" fillId="21" borderId="22" xfId="0" applyFont="1" applyFill="1" applyBorder="1" applyAlignment="1">
      <alignment vertical="center"/>
    </xf>
    <xf numFmtId="2" fontId="22" fillId="18" borderId="6" xfId="0" applyNumberFormat="1" applyFont="1" applyFill="1" applyBorder="1"/>
    <xf numFmtId="0" fontId="18" fillId="20" borderId="9" xfId="0" applyFont="1" applyFill="1" applyBorder="1" applyAlignment="1">
      <alignment horizontal="left" vertical="center"/>
    </xf>
    <xf numFmtId="0" fontId="23" fillId="0" borderId="26" xfId="0" applyFont="1" applyBorder="1"/>
    <xf numFmtId="168" fontId="18" fillId="15" borderId="25" xfId="0" applyNumberFormat="1" applyFont="1" applyFill="1" applyBorder="1" applyAlignment="1">
      <alignment horizontal="center" vertical="center"/>
    </xf>
    <xf numFmtId="168" fontId="18" fillId="23" borderId="25" xfId="0" applyNumberFormat="1" applyFont="1" applyFill="1" applyBorder="1" applyAlignment="1">
      <alignment horizontal="center" vertical="center"/>
    </xf>
    <xf numFmtId="0" fontId="18" fillId="15" borderId="9" xfId="0" applyFont="1" applyFill="1" applyBorder="1" applyAlignment="1">
      <alignment horizontal="left" vertical="center"/>
    </xf>
    <xf numFmtId="0" fontId="21" fillId="15" borderId="0" xfId="0" applyFont="1" applyFill="1"/>
    <xf numFmtId="0" fontId="18" fillId="15" borderId="22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8" fillId="5" borderId="27" xfId="0" applyFont="1" applyFill="1" applyBorder="1"/>
    <xf numFmtId="0" fontId="18" fillId="23" borderId="0" xfId="0" applyFont="1" applyFill="1" applyAlignment="1">
      <alignment horizontal="left" vertical="center"/>
    </xf>
    <xf numFmtId="0" fontId="18" fillId="23" borderId="0" xfId="0" applyFont="1" applyFill="1" applyAlignment="1">
      <alignment vertical="center"/>
    </xf>
    <xf numFmtId="168" fontId="18" fillId="5" borderId="25" xfId="0" applyNumberFormat="1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left" vertical="center"/>
    </xf>
    <xf numFmtId="0" fontId="18" fillId="5" borderId="22" xfId="0" applyFont="1" applyFill="1" applyBorder="1" applyAlignment="1">
      <alignment vertical="center"/>
    </xf>
    <xf numFmtId="0" fontId="25" fillId="0" borderId="0" xfId="0" applyFont="1"/>
    <xf numFmtId="168" fontId="11" fillId="21" borderId="25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13" xfId="0" applyFont="1" applyBorder="1" applyAlignment="1">
      <alignment vertical="center"/>
    </xf>
    <xf numFmtId="0" fontId="24" fillId="0" borderId="28" xfId="0" applyFont="1" applyBorder="1" applyAlignment="1">
      <alignment horizontal="center"/>
    </xf>
    <xf numFmtId="0" fontId="11" fillId="0" borderId="12" xfId="0" applyFont="1" applyBorder="1" applyAlignment="1">
      <alignment vertical="center"/>
    </xf>
    <xf numFmtId="0" fontId="25" fillId="0" borderId="28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11" fillId="24" borderId="25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170" fontId="1" fillId="0" borderId="0" xfId="0" applyNumberFormat="1" applyFont="1"/>
    <xf numFmtId="18" fontId="1" fillId="0" borderId="0" xfId="0" applyNumberFormat="1" applyFont="1"/>
    <xf numFmtId="4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169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168" fontId="18" fillId="16" borderId="25" xfId="0" applyNumberFormat="1" applyFont="1" applyFill="1" applyBorder="1" applyAlignment="1">
      <alignment horizontal="center" vertical="center"/>
    </xf>
    <xf numFmtId="0" fontId="18" fillId="16" borderId="9" xfId="0" applyFont="1" applyFill="1" applyBorder="1" applyAlignment="1">
      <alignment horizontal="left" vertical="center"/>
    </xf>
    <xf numFmtId="0" fontId="18" fillId="16" borderId="22" xfId="0" applyFont="1" applyFill="1" applyBorder="1" applyAlignment="1">
      <alignment vertical="center"/>
    </xf>
    <xf numFmtId="0" fontId="11" fillId="5" borderId="23" xfId="0" applyFont="1" applyFill="1" applyBorder="1" applyAlignment="1">
      <alignment horizontal="center" vertical="center"/>
    </xf>
    <xf numFmtId="0" fontId="18" fillId="25" borderId="25" xfId="0" applyFont="1" applyFill="1" applyBorder="1" applyAlignment="1">
      <alignment horizontal="center" vertical="center"/>
    </xf>
    <xf numFmtId="0" fontId="18" fillId="26" borderId="25" xfId="0" applyFont="1" applyFill="1" applyBorder="1" applyAlignment="1">
      <alignment horizontal="center" vertical="center"/>
    </xf>
    <xf numFmtId="0" fontId="18" fillId="26" borderId="9" xfId="0" applyFont="1" applyFill="1" applyBorder="1" applyAlignment="1">
      <alignment horizontal="left" vertical="center"/>
    </xf>
    <xf numFmtId="0" fontId="18" fillId="26" borderId="9" xfId="0" applyFont="1" applyFill="1" applyBorder="1" applyAlignment="1">
      <alignment vertical="center"/>
    </xf>
    <xf numFmtId="168" fontId="18" fillId="27" borderId="25" xfId="0" applyNumberFormat="1" applyFont="1" applyFill="1" applyBorder="1" applyAlignment="1">
      <alignment horizontal="center" vertical="center"/>
    </xf>
    <xf numFmtId="0" fontId="18" fillId="21" borderId="9" xfId="0" applyFont="1" applyFill="1" applyBorder="1" applyAlignment="1">
      <alignment horizontal="left" vertical="center"/>
    </xf>
    <xf numFmtId="0" fontId="11" fillId="28" borderId="23" xfId="0" applyFont="1" applyFill="1" applyBorder="1" applyAlignment="1">
      <alignment horizontal="center" vertical="center"/>
    </xf>
    <xf numFmtId="0" fontId="18" fillId="28" borderId="25" xfId="0" applyFont="1" applyFill="1" applyBorder="1" applyAlignment="1">
      <alignment horizontal="center" vertical="center"/>
    </xf>
    <xf numFmtId="0" fontId="18" fillId="28" borderId="9" xfId="0" applyFont="1" applyFill="1" applyBorder="1" applyAlignment="1">
      <alignment horizontal="left" vertical="center"/>
    </xf>
    <xf numFmtId="0" fontId="18" fillId="28" borderId="9" xfId="0" applyFont="1" applyFill="1" applyBorder="1" applyAlignment="1">
      <alignment vertical="center"/>
    </xf>
    <xf numFmtId="168" fontId="18" fillId="28" borderId="25" xfId="0" applyNumberFormat="1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vertical="center"/>
    </xf>
    <xf numFmtId="168" fontId="18" fillId="21" borderId="23" xfId="0" applyNumberFormat="1" applyFont="1" applyFill="1" applyBorder="1" applyAlignment="1">
      <alignment horizontal="center" vertical="center"/>
    </xf>
    <xf numFmtId="168" fontId="18" fillId="29" borderId="25" xfId="0" applyNumberFormat="1" applyFont="1" applyFill="1" applyBorder="1" applyAlignment="1">
      <alignment horizontal="center" vertical="center"/>
    </xf>
    <xf numFmtId="168" fontId="11" fillId="5" borderId="23" xfId="0" applyNumberFormat="1" applyFont="1" applyFill="1" applyBorder="1" applyAlignment="1">
      <alignment horizontal="center" vertical="center"/>
    </xf>
    <xf numFmtId="168" fontId="11" fillId="5" borderId="25" xfId="0" applyNumberFormat="1" applyFont="1" applyFill="1" applyBorder="1" applyAlignment="1">
      <alignment horizontal="center" vertical="center"/>
    </xf>
    <xf numFmtId="0" fontId="18" fillId="21" borderId="9" xfId="0" applyFont="1" applyFill="1" applyBorder="1" applyAlignment="1">
      <alignment vertical="center"/>
    </xf>
    <xf numFmtId="0" fontId="18" fillId="29" borderId="9" xfId="0" applyFont="1" applyFill="1" applyBorder="1" applyAlignment="1">
      <alignment horizontal="left" vertical="center"/>
    </xf>
    <xf numFmtId="0" fontId="18" fillId="29" borderId="9" xfId="0" applyFont="1" applyFill="1" applyBorder="1" applyAlignment="1">
      <alignment vertical="center"/>
    </xf>
    <xf numFmtId="168" fontId="18" fillId="0" borderId="23" xfId="0" applyNumberFormat="1" applyFont="1" applyBorder="1" applyAlignment="1">
      <alignment horizontal="center" vertical="center"/>
    </xf>
    <xf numFmtId="168" fontId="18" fillId="21" borderId="9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168" fontId="18" fillId="20" borderId="25" xfId="0" applyNumberFormat="1" applyFont="1" applyFill="1" applyBorder="1" applyAlignment="1">
      <alignment horizontal="center" vertical="center"/>
    </xf>
    <xf numFmtId="168" fontId="18" fillId="20" borderId="9" xfId="0" applyNumberFormat="1" applyFont="1" applyFill="1" applyBorder="1" applyAlignment="1">
      <alignment horizontal="left" vertical="center"/>
    </xf>
    <xf numFmtId="0" fontId="18" fillId="20" borderId="22" xfId="0" applyFont="1" applyFill="1" applyBorder="1" applyAlignment="1">
      <alignment vertical="center"/>
    </xf>
    <xf numFmtId="0" fontId="18" fillId="5" borderId="9" xfId="0" applyFont="1" applyFill="1" applyBorder="1" applyAlignment="1">
      <alignment vertical="center"/>
    </xf>
    <xf numFmtId="14" fontId="27" fillId="15" borderId="1" xfId="0" applyNumberFormat="1" applyFont="1" applyFill="1" applyBorder="1" applyAlignment="1">
      <alignment horizontal="right"/>
    </xf>
    <xf numFmtId="0" fontId="27" fillId="15" borderId="3" xfId="0" applyFont="1" applyFill="1" applyBorder="1"/>
    <xf numFmtId="0" fontId="27" fillId="15" borderId="5" xfId="0" applyFont="1" applyFill="1" applyBorder="1"/>
    <xf numFmtId="0" fontId="27" fillId="15" borderId="0" xfId="0" applyFont="1" applyFill="1"/>
    <xf numFmtId="0" fontId="28" fillId="30" borderId="29" xfId="0" applyFont="1" applyFill="1" applyBorder="1" applyAlignment="1">
      <alignment horizontal="left" vertical="center"/>
    </xf>
    <xf numFmtId="0" fontId="29" fillId="30" borderId="29" xfId="0" applyFont="1" applyFill="1" applyBorder="1" applyAlignment="1">
      <alignment vertical="center"/>
    </xf>
    <xf numFmtId="0" fontId="30" fillId="5" borderId="9" xfId="0" applyFont="1" applyFill="1" applyBorder="1" applyAlignment="1">
      <alignment horizontal="left" wrapText="1"/>
    </xf>
    <xf numFmtId="0" fontId="31" fillId="5" borderId="9" xfId="0" applyFont="1" applyFill="1" applyBorder="1"/>
    <xf numFmtId="0" fontId="30" fillId="5" borderId="9" xfId="0" applyFont="1" applyFill="1" applyBorder="1"/>
    <xf numFmtId="0" fontId="32" fillId="5" borderId="9" xfId="0" applyFont="1" applyFill="1" applyBorder="1" applyAlignment="1">
      <alignment horizontal="left" wrapText="1"/>
    </xf>
    <xf numFmtId="0" fontId="33" fillId="5" borderId="9" xfId="0" applyFont="1" applyFill="1" applyBorder="1" applyAlignment="1">
      <alignment horizontal="left" wrapText="1"/>
    </xf>
    <xf numFmtId="0" fontId="34" fillId="5" borderId="9" xfId="0" applyFont="1" applyFill="1" applyBorder="1" applyAlignment="1">
      <alignment horizontal="left" wrapText="1"/>
    </xf>
    <xf numFmtId="0" fontId="30" fillId="5" borderId="9" xfId="0" applyFont="1" applyFill="1" applyBorder="1" applyAlignment="1">
      <alignment horizontal="left"/>
    </xf>
    <xf numFmtId="0" fontId="8" fillId="0" borderId="0" xfId="0" applyFont="1"/>
    <xf numFmtId="0" fontId="11" fillId="0" borderId="25" xfId="0" applyFont="1" applyBorder="1" applyAlignment="1">
      <alignment horizontal="center" vertical="center"/>
    </xf>
    <xf numFmtId="0" fontId="18" fillId="5" borderId="25" xfId="0" applyFont="1" applyFill="1" applyBorder="1" applyAlignment="1">
      <alignment horizontal="center" vertical="center"/>
    </xf>
    <xf numFmtId="0" fontId="18" fillId="16" borderId="25" xfId="0" applyFont="1" applyFill="1" applyBorder="1" applyAlignment="1">
      <alignment horizontal="center" vertical="center"/>
    </xf>
    <xf numFmtId="168" fontId="18" fillId="24" borderId="25" xfId="0" applyNumberFormat="1" applyFont="1" applyFill="1" applyBorder="1" applyAlignment="1">
      <alignment horizontal="center" vertical="center"/>
    </xf>
    <xf numFmtId="0" fontId="18" fillId="31" borderId="9" xfId="0" applyFont="1" applyFill="1" applyBorder="1" applyAlignment="1">
      <alignment horizontal="left" vertical="center"/>
    </xf>
    <xf numFmtId="0" fontId="11" fillId="31" borderId="22" xfId="0" applyFont="1" applyFill="1" applyBorder="1" applyAlignment="1">
      <alignment vertical="center"/>
    </xf>
    <xf numFmtId="0" fontId="18" fillId="23" borderId="25" xfId="0" applyFont="1" applyFill="1" applyBorder="1" applyAlignment="1">
      <alignment horizontal="center" vertical="center"/>
    </xf>
    <xf numFmtId="168" fontId="11" fillId="24" borderId="25" xfId="0" applyNumberFormat="1" applyFont="1" applyFill="1" applyBorder="1" applyAlignment="1">
      <alignment horizontal="center" vertical="center"/>
    </xf>
    <xf numFmtId="168" fontId="18" fillId="31" borderId="25" xfId="0" applyNumberFormat="1" applyFont="1" applyFill="1" applyBorder="1" applyAlignment="1">
      <alignment horizontal="center" vertical="center"/>
    </xf>
    <xf numFmtId="0" fontId="18" fillId="32" borderId="9" xfId="0" applyFont="1" applyFill="1" applyBorder="1" applyAlignment="1">
      <alignment horizontal="left" vertical="center"/>
    </xf>
    <xf numFmtId="0" fontId="18" fillId="32" borderId="22" xfId="0" applyFont="1" applyFill="1" applyBorder="1" applyAlignment="1">
      <alignment vertical="center"/>
    </xf>
    <xf numFmtId="0" fontId="18" fillId="33" borderId="9" xfId="0" applyFont="1" applyFill="1" applyBorder="1" applyAlignment="1">
      <alignment horizontal="left" vertical="center"/>
    </xf>
    <xf numFmtId="0" fontId="18" fillId="33" borderId="22" xfId="0" applyFont="1" applyFill="1" applyBorder="1" applyAlignment="1">
      <alignment vertical="center"/>
    </xf>
    <xf numFmtId="0" fontId="18" fillId="21" borderId="25" xfId="0" applyFont="1" applyFill="1" applyBorder="1" applyAlignment="1">
      <alignment horizontal="center" vertical="center"/>
    </xf>
    <xf numFmtId="168" fontId="18" fillId="32" borderId="25" xfId="0" applyNumberFormat="1" applyFont="1" applyFill="1" applyBorder="1" applyAlignment="1">
      <alignment horizontal="center" vertical="center"/>
    </xf>
    <xf numFmtId="168" fontId="18" fillId="33" borderId="25" xfId="0" applyNumberFormat="1" applyFont="1" applyFill="1" applyBorder="1" applyAlignment="1">
      <alignment horizontal="center" vertical="center"/>
    </xf>
    <xf numFmtId="0" fontId="11" fillId="21" borderId="23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9" xfId="0" applyFont="1" applyFill="1" applyBorder="1"/>
    <xf numFmtId="168" fontId="18" fillId="34" borderId="25" xfId="0" applyNumberFormat="1" applyFont="1" applyFill="1" applyBorder="1" applyAlignment="1">
      <alignment horizontal="center" vertical="center"/>
    </xf>
    <xf numFmtId="168" fontId="11" fillId="21" borderId="23" xfId="0" applyNumberFormat="1" applyFont="1" applyFill="1" applyBorder="1" applyAlignment="1">
      <alignment horizontal="center" vertical="center"/>
    </xf>
    <xf numFmtId="0" fontId="18" fillId="15" borderId="9" xfId="0" applyFont="1" applyFill="1" applyBorder="1"/>
    <xf numFmtId="0" fontId="18" fillId="15" borderId="22" xfId="0" applyFont="1" applyFill="1" applyBorder="1"/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wrapText="1"/>
    </xf>
    <xf numFmtId="0" fontId="27" fillId="17" borderId="0" xfId="0" applyFont="1" applyFill="1"/>
    <xf numFmtId="0" fontId="35" fillId="15" borderId="0" xfId="0" applyFont="1" applyFill="1"/>
    <xf numFmtId="14" fontId="10" fillId="21" borderId="1" xfId="0" applyNumberFormat="1" applyFont="1" applyFill="1" applyBorder="1" applyAlignment="1">
      <alignment horizontal="right"/>
    </xf>
    <xf numFmtId="0" fontId="10" fillId="21" borderId="3" xfId="0" applyFont="1" applyFill="1" applyBorder="1"/>
    <xf numFmtId="0" fontId="10" fillId="21" borderId="5" xfId="0" applyFont="1" applyFill="1" applyBorder="1"/>
    <xf numFmtId="0" fontId="5" fillId="21" borderId="0" xfId="0" applyFont="1" applyFill="1"/>
    <xf numFmtId="14" fontId="5" fillId="0" borderId="0" xfId="0" applyNumberFormat="1" applyFont="1"/>
    <xf numFmtId="0" fontId="36" fillId="0" borderId="0" xfId="0" applyFont="1"/>
    <xf numFmtId="0" fontId="7" fillId="7" borderId="7" xfId="0" applyFont="1" applyFill="1" applyBorder="1" applyAlignment="1">
      <alignment horizontal="center" vertical="center"/>
    </xf>
    <xf numFmtId="0" fontId="4" fillId="0" borderId="8" xfId="0" applyFont="1" applyBorder="1"/>
    <xf numFmtId="0" fontId="4" fillId="0" borderId="11" xfId="0" applyFont="1" applyBorder="1"/>
    <xf numFmtId="165" fontId="15" fillId="11" borderId="14" xfId="0" applyNumberFormat="1" applyFont="1" applyFill="1" applyBorder="1" applyAlignment="1">
      <alignment horizontal="center" vertical="center"/>
    </xf>
    <xf numFmtId="0" fontId="4" fillId="0" borderId="15" xfId="0" applyFont="1" applyBorder="1"/>
    <xf numFmtId="0" fontId="4" fillId="0" borderId="16" xfId="0" applyFont="1" applyBorder="1"/>
    <xf numFmtId="166" fontId="16" fillId="12" borderId="17" xfId="0" applyNumberFormat="1" applyFont="1" applyFill="1" applyBorder="1" applyAlignment="1">
      <alignment horizontal="left" vertical="center"/>
    </xf>
    <xf numFmtId="0" fontId="4" fillId="0" borderId="18" xfId="0" applyFont="1" applyBorder="1"/>
    <xf numFmtId="165" fontId="15" fillId="11" borderId="10" xfId="0" applyNumberFormat="1" applyFont="1" applyFill="1" applyBorder="1" applyAlignment="1">
      <alignment horizontal="center" vertical="center"/>
    </xf>
    <xf numFmtId="0" fontId="4" fillId="0" borderId="19" xfId="0" applyFont="1" applyBorder="1"/>
    <xf numFmtId="0" fontId="24" fillId="0" borderId="0" xfId="0" applyFont="1" applyAlignment="1">
      <alignment horizontal="left" vertical="top" wrapText="1"/>
    </xf>
    <xf numFmtId="0" fontId="0" fillId="0" borderId="0" xfId="0"/>
    <xf numFmtId="0" fontId="3" fillId="35" borderId="30" xfId="0" applyFont="1" applyFill="1" applyBorder="1" applyAlignment="1">
      <alignment horizontal="center" wrapText="1"/>
    </xf>
    <xf numFmtId="0" fontId="4" fillId="0" borderId="26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11" fillId="0" borderId="30" xfId="0" applyFont="1" applyBorder="1" applyAlignment="1">
      <alignment horizontal="left" vertical="top" wrapText="1"/>
    </xf>
    <xf numFmtId="0" fontId="4" fillId="0" borderId="12" xfId="0" applyFont="1" applyBorder="1"/>
    <xf numFmtId="0" fontId="4" fillId="0" borderId="13" xfId="0" applyFont="1" applyBorder="1"/>
    <xf numFmtId="0" fontId="3" fillId="3" borderId="4" xfId="0" applyFont="1" applyFill="1" applyBorder="1" applyAlignment="1">
      <alignment horizontal="center"/>
    </xf>
    <xf numFmtId="0" fontId="4" fillId="0" borderId="4" xfId="0" applyFont="1" applyBorder="1"/>
    <xf numFmtId="0" fontId="3" fillId="18" borderId="10" xfId="0" applyFont="1" applyFill="1" applyBorder="1" applyAlignment="1">
      <alignment horizontal="center"/>
    </xf>
  </cellXfs>
  <cellStyles count="1">
    <cellStyle name="Normal" xfId="0" builtinId="0"/>
  </cellStyles>
  <dxfs count="4">
    <dxf>
      <font>
        <color rgb="FFFF0000"/>
      </font>
      <fill>
        <patternFill patternType="solid">
          <fgColor rgb="FFF4C7C3"/>
          <bgColor rgb="FFF4C7C3"/>
        </patternFill>
      </fill>
    </dxf>
    <dxf>
      <fill>
        <patternFill patternType="none"/>
      </fill>
    </dxf>
    <dxf>
      <fill>
        <patternFill patternType="solid">
          <fgColor rgb="FFDBDBDB"/>
          <bgColor rgb="FFDBDBDB"/>
        </patternFill>
      </fill>
    </dxf>
    <dxf>
      <fill>
        <patternFill patternType="solid">
          <fgColor rgb="FFD8D8D8"/>
          <bgColor rgb="FFD8D8D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419225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D4D4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vertex42.com/licensing/EULA_privateuse.html" TargetMode="External"/><Relationship Id="rId1" Type="http://schemas.openxmlformats.org/officeDocument/2006/relationships/hyperlink" Target="https://www.vertex42.com/calendars/school-calenda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0"/>
  <sheetViews>
    <sheetView showGridLines="0" tabSelected="1" topLeftCell="A2" workbookViewId="0"/>
  </sheetViews>
  <sheetFormatPr defaultColWidth="12.6640625" defaultRowHeight="15" customHeight="1" x14ac:dyDescent="0.25"/>
  <cols>
    <col min="1" max="1" width="3.109375" customWidth="1"/>
    <col min="2" max="8" width="3.88671875" customWidth="1"/>
    <col min="9" max="9" width="1.88671875" customWidth="1"/>
    <col min="10" max="10" width="5.21875" customWidth="1"/>
    <col min="11" max="11" width="33" customWidth="1"/>
    <col min="12" max="12" width="3.33203125" customWidth="1"/>
    <col min="13" max="19" width="3.88671875" customWidth="1"/>
    <col min="20" max="20" width="1.88671875" customWidth="1"/>
    <col min="21" max="21" width="4.88671875" customWidth="1"/>
    <col min="22" max="22" width="33" customWidth="1"/>
    <col min="23" max="23" width="2.88671875" hidden="1" customWidth="1"/>
    <col min="24" max="24" width="3.109375" hidden="1" customWidth="1"/>
    <col min="25" max="25" width="50.44140625" hidden="1" customWidth="1"/>
    <col min="26" max="28" width="8.6640625" hidden="1" customWidth="1"/>
  </cols>
  <sheetData>
    <row r="1" spans="1:28" ht="12.75" hidden="1" customHeight="1" x14ac:dyDescent="0.25"/>
    <row r="2" spans="1:28" ht="12.75" customHeight="1" x14ac:dyDescent="0.25"/>
    <row r="3" spans="1:28" ht="39" customHeight="1" x14ac:dyDescent="0.25">
      <c r="B3" s="216" t="str">
        <f>2026&amp;"-"&amp;2027&amp;" AHCS School Calendar"</f>
        <v>2026-2027 AHCS School Calendar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8"/>
    </row>
    <row r="4" spans="1:28" ht="6" customHeight="1" x14ac:dyDescent="0.25">
      <c r="A4" s="26"/>
      <c r="B4" s="29"/>
      <c r="C4" s="30"/>
      <c r="D4" s="30"/>
      <c r="E4" s="30"/>
      <c r="F4" s="30"/>
      <c r="G4" s="30"/>
      <c r="H4" s="30"/>
      <c r="I4" s="30"/>
      <c r="J4" s="30"/>
      <c r="K4" s="30"/>
      <c r="L4" s="26"/>
      <c r="M4" s="30"/>
      <c r="N4" s="30"/>
      <c r="O4" s="30"/>
      <c r="P4" s="30"/>
      <c r="Q4" s="30"/>
      <c r="R4" s="30"/>
      <c r="S4" s="30"/>
      <c r="T4" s="30"/>
      <c r="U4" s="30"/>
      <c r="V4" s="36"/>
      <c r="W4" s="26"/>
      <c r="X4" s="26"/>
      <c r="Y4" s="26"/>
      <c r="Z4" s="26"/>
      <c r="AA4" s="26"/>
      <c r="AB4" s="26"/>
    </row>
    <row r="5" spans="1:28" ht="12.75" customHeight="1" x14ac:dyDescent="0.25">
      <c r="A5" s="37"/>
      <c r="B5" s="219">
        <f>DATE(2025+1,7,1)</f>
        <v>46204</v>
      </c>
      <c r="C5" s="220"/>
      <c r="D5" s="220"/>
      <c r="E5" s="220"/>
      <c r="F5" s="220"/>
      <c r="G5" s="220"/>
      <c r="H5" s="221"/>
      <c r="I5" s="40"/>
      <c r="J5" s="222" t="s">
        <v>54</v>
      </c>
      <c r="K5" s="223"/>
      <c r="L5" s="40"/>
      <c r="M5" s="224">
        <f>DATE(2026+1,1,1)</f>
        <v>46388</v>
      </c>
      <c r="N5" s="220"/>
      <c r="O5" s="220"/>
      <c r="P5" s="220"/>
      <c r="Q5" s="220"/>
      <c r="R5" s="220"/>
      <c r="S5" s="221"/>
      <c r="T5" s="40"/>
      <c r="U5" s="222" t="s">
        <v>27</v>
      </c>
      <c r="V5" s="225"/>
      <c r="W5" s="37"/>
      <c r="X5" s="37"/>
      <c r="Y5" s="45" t="str">
        <f>HYPERLINK("https://www.vertex42.com/calendars/school-calendar.html","School Event Calendar")</f>
        <v>School Event Calendar</v>
      </c>
      <c r="Z5" s="37"/>
      <c r="AA5" s="37"/>
      <c r="AB5" s="37"/>
    </row>
    <row r="6" spans="1:28" ht="12.75" customHeight="1" x14ac:dyDescent="0.25">
      <c r="A6" s="26"/>
      <c r="B6" s="46" t="str">
        <f>CHOOSE(1+MOD(startday+1-2,7),"Su","M","Tu","W","Th","F","Sa")</f>
        <v>Sa</v>
      </c>
      <c r="C6" s="49" t="str">
        <f>CHOOSE(1+MOD(startday+2-2,7),"Su","M","Tu","W","Th","F","Sa")</f>
        <v>Su</v>
      </c>
      <c r="D6" s="49" t="str">
        <f>CHOOSE(1+MOD(startday+3-2,7),"Su","M","Tu","W","Th","F","Sa")</f>
        <v>M</v>
      </c>
      <c r="E6" s="49" t="str">
        <f>CHOOSE(1+MOD(startday+4-2,7),"Su","M","Tu","W","Th","F","Sa")</f>
        <v>Tu</v>
      </c>
      <c r="F6" s="49" t="str">
        <f>CHOOSE(1+MOD(startday+5-2,7),"Su","M","Tu","W","Th","F","Sa")</f>
        <v>W</v>
      </c>
      <c r="G6" s="49" t="str">
        <f>CHOOSE(1+MOD(startday+6-2,7),"Su","M","Tu","W","Th","F","Sa")</f>
        <v>Th</v>
      </c>
      <c r="H6" s="55" t="str">
        <f>CHOOSE(1+MOD(startday+7-2,7),"Su","M","Tu","W","Th","F","Sa")</f>
        <v>F</v>
      </c>
      <c r="I6" s="40"/>
      <c r="J6" s="56" t="s">
        <v>59</v>
      </c>
      <c r="K6" s="57" t="s">
        <v>60</v>
      </c>
      <c r="L6" s="40"/>
      <c r="M6" s="55" t="str">
        <f>CHOOSE(1+MOD(startday+1-2,7),"Su","M","Tu","W","Th","F","Sa")</f>
        <v>Sa</v>
      </c>
      <c r="N6" s="49" t="str">
        <f>CHOOSE(1+MOD(startday+2-2,7),"Su","M","Tu","W","Th","F","Sa")</f>
        <v>Su</v>
      </c>
      <c r="O6" s="49" t="str">
        <f>CHOOSE(1+MOD(startday+3-2,7),"Su","M","Tu","W","Th","F","Sa")</f>
        <v>M</v>
      </c>
      <c r="P6" s="49" t="str">
        <f>CHOOSE(1+MOD(startday+4-2,7),"Su","M","Tu","W","Th","F","Sa")</f>
        <v>Tu</v>
      </c>
      <c r="Q6" s="49" t="str">
        <f>CHOOSE(1+MOD(startday+5-2,7),"Su","M","Tu","W","Th","F","Sa")</f>
        <v>W</v>
      </c>
      <c r="R6" s="49" t="str">
        <f>CHOOSE(1+MOD(startday+6-2,7),"Su","M","Tu","W","Th","F","Sa")</f>
        <v>Th</v>
      </c>
      <c r="S6" s="55" t="str">
        <f>CHOOSE(1+MOD(startday+7-2,7),"Su","M","Tu","W","Th","F","Sa")</f>
        <v>F</v>
      </c>
      <c r="T6" s="40"/>
      <c r="U6" s="63"/>
      <c r="V6" s="65"/>
      <c r="W6" s="26"/>
      <c r="X6" s="26"/>
      <c r="Y6" s="66" t="s">
        <v>66</v>
      </c>
      <c r="Z6" s="26"/>
      <c r="AA6" s="26"/>
      <c r="AB6" s="26"/>
    </row>
    <row r="7" spans="1:28" ht="12.75" customHeight="1" x14ac:dyDescent="0.25">
      <c r="A7" s="26"/>
      <c r="B7" s="71" t="str">
        <f>IF(WEEKDAY(B5,1)=startday,B5,"")</f>
        <v/>
      </c>
      <c r="C7" s="75" t="str">
        <f>IF(B7="",IF(WEEKDAY(B5,1)=MOD(startday,7)+1,B5,""),B7+1)</f>
        <v/>
      </c>
      <c r="D7" s="75" t="str">
        <f>IF(C7="",IF(WEEKDAY(B5,1)=MOD(startday+1,7)+1,B5,""),C7+1)</f>
        <v/>
      </c>
      <c r="E7" s="75" t="str">
        <f>IF(D7="",IF(WEEKDAY(B5,1)=MOD(startday+2,7)+1,B5,""),D7+1)</f>
        <v/>
      </c>
      <c r="F7" s="75">
        <f>IF(E7="",IF(WEEKDAY(B5,1)=MOD(startday+3,7)+1,B5,""),E7+1)</f>
        <v>46204</v>
      </c>
      <c r="G7" s="86">
        <f>IF(F7="",IF(WEEKDAY(B5,1)=MOD(startday+4,7)+1,B5,""),F7+1)</f>
        <v>46205</v>
      </c>
      <c r="H7" s="86">
        <f>IF(G7="",IF(WEEKDAY(B5,1)=MOD(startday+5,7)+1,B5,""),G7+1)</f>
        <v>46206</v>
      </c>
      <c r="I7" s="40"/>
      <c r="J7" s="88" t="s">
        <v>77</v>
      </c>
      <c r="K7" s="88" t="s">
        <v>78</v>
      </c>
      <c r="L7" s="40"/>
      <c r="M7" s="86" t="str">
        <f>IF(WEEKDAY(M5,1)=startday,M5,"")</f>
        <v/>
      </c>
      <c r="N7" s="75" t="str">
        <f>IF(M7="",IF(WEEKDAY(M5,1)=MOD(startday,7)+1,M5,""),M7+1)</f>
        <v/>
      </c>
      <c r="O7" s="93" t="str">
        <f>IF(N7="",IF(WEEKDAY(M5,1)=MOD(startday+1,7)+1,M5,""),N7+1)</f>
        <v/>
      </c>
      <c r="P7" s="93" t="str">
        <f>IF(O7="",IF(WEEKDAY(M5,1)=MOD(startday+2,7)+1,M5,""),O7+1)</f>
        <v/>
      </c>
      <c r="Q7" s="93" t="str">
        <f>IF(P7="",IF(WEEKDAY(M5,1)=MOD(startday+3,7)+1,M5,""),P7+1)</f>
        <v/>
      </c>
      <c r="R7" s="93" t="str">
        <f>IF(Q7="",IF(WEEKDAY(M5,1)=MOD(startday+4,7)+1,M5,""),Q7+1)</f>
        <v/>
      </c>
      <c r="S7" s="93">
        <f>IF(R7="",IF(WEEKDAY(M5,1)=MOD(startday+5,7)+1,M5,""),R7+1)</f>
        <v>46388</v>
      </c>
      <c r="T7" s="40"/>
      <c r="U7" s="101" t="s">
        <v>80</v>
      </c>
      <c r="V7" s="102" t="s">
        <v>81</v>
      </c>
      <c r="W7" s="26"/>
      <c r="X7" s="26"/>
      <c r="Y7" s="26"/>
      <c r="Z7" s="26"/>
      <c r="AA7" s="26"/>
      <c r="AB7" s="26"/>
    </row>
    <row r="8" spans="1:28" ht="12.75" customHeight="1" x14ac:dyDescent="0.25">
      <c r="A8" s="26"/>
      <c r="B8" s="71">
        <f t="shared" ref="B8:B12" si="0">IF(H7="","",IF(MONTH(H7+1)&lt;&gt;MONTH(H7),"",H7+1))</f>
        <v>46207</v>
      </c>
      <c r="C8" s="86">
        <f t="shared" ref="C8:H8" si="1">IF(B8="","",IF(MONTH(B8+1)&lt;&gt;MONTH(B8),"",B8+1))</f>
        <v>46208</v>
      </c>
      <c r="D8" s="75">
        <f t="shared" si="1"/>
        <v>46209</v>
      </c>
      <c r="E8" s="75">
        <f t="shared" si="1"/>
        <v>46210</v>
      </c>
      <c r="F8" s="75">
        <f t="shared" si="1"/>
        <v>46211</v>
      </c>
      <c r="G8" s="86">
        <f t="shared" si="1"/>
        <v>46212</v>
      </c>
      <c r="H8" s="86">
        <f t="shared" si="1"/>
        <v>46213</v>
      </c>
      <c r="I8" s="40"/>
      <c r="J8" s="104" t="s">
        <v>82</v>
      </c>
      <c r="K8" s="88" t="s">
        <v>83</v>
      </c>
      <c r="L8" s="40"/>
      <c r="M8" s="86">
        <f t="shared" ref="M8:M12" si="2">IF(S7="","",IF(MONTH(S7+1)&lt;&gt;MONTH(S7),"",S7+1))</f>
        <v>46389</v>
      </c>
      <c r="N8" s="86">
        <f t="shared" ref="N8:S8" si="3">IF(M8="","",IF(MONTH(M8+1)&lt;&gt;MONTH(M8),"",M8+1))</f>
        <v>46390</v>
      </c>
      <c r="O8" s="106">
        <f t="shared" si="3"/>
        <v>46391</v>
      </c>
      <c r="P8" s="75">
        <f t="shared" si="3"/>
        <v>46392</v>
      </c>
      <c r="Q8" s="75">
        <f t="shared" si="3"/>
        <v>46393</v>
      </c>
      <c r="R8" s="75">
        <f t="shared" si="3"/>
        <v>46394</v>
      </c>
      <c r="S8" s="107">
        <f t="shared" si="3"/>
        <v>46395</v>
      </c>
      <c r="T8" s="40"/>
      <c r="U8" s="108" t="s">
        <v>85</v>
      </c>
      <c r="V8" s="110" t="s">
        <v>86</v>
      </c>
      <c r="W8" s="26"/>
      <c r="X8" s="26"/>
      <c r="Y8" s="111" t="s">
        <v>87</v>
      </c>
      <c r="Z8" s="26"/>
      <c r="AA8" s="26"/>
      <c r="AB8" s="26"/>
    </row>
    <row r="9" spans="1:28" ht="11.25" customHeight="1" x14ac:dyDescent="0.25">
      <c r="A9" s="26"/>
      <c r="B9" s="71">
        <f t="shared" si="0"/>
        <v>46214</v>
      </c>
      <c r="C9" s="86">
        <f t="shared" ref="C9:H9" si="4">IF(B9="","",IF(MONTH(B9+1)&lt;&gt;MONTH(B9),"",B9+1))</f>
        <v>46215</v>
      </c>
      <c r="D9" s="75">
        <f t="shared" si="4"/>
        <v>46216</v>
      </c>
      <c r="E9" s="75">
        <f t="shared" si="4"/>
        <v>46217</v>
      </c>
      <c r="F9" s="75">
        <f t="shared" si="4"/>
        <v>46218</v>
      </c>
      <c r="G9" s="86">
        <f t="shared" si="4"/>
        <v>46219</v>
      </c>
      <c r="H9" s="86">
        <f t="shared" si="4"/>
        <v>46220</v>
      </c>
      <c r="I9" s="40"/>
      <c r="J9" s="113" t="s">
        <v>88</v>
      </c>
      <c r="K9" s="114" t="s">
        <v>89</v>
      </c>
      <c r="L9" s="40"/>
      <c r="M9" s="86">
        <f t="shared" si="2"/>
        <v>46396</v>
      </c>
      <c r="N9" s="86">
        <f t="shared" ref="N9:S9" si="5">IF(M9="","",IF(MONTH(M9+1)&lt;&gt;MONTH(M9),"",M9+1))</f>
        <v>46397</v>
      </c>
      <c r="O9" s="75">
        <f t="shared" si="5"/>
        <v>46398</v>
      </c>
      <c r="P9" s="115">
        <f t="shared" si="5"/>
        <v>46399</v>
      </c>
      <c r="Q9" s="115">
        <f t="shared" si="5"/>
        <v>46400</v>
      </c>
      <c r="R9" s="75">
        <f t="shared" si="5"/>
        <v>46401</v>
      </c>
      <c r="S9" s="107">
        <f t="shared" si="5"/>
        <v>46402</v>
      </c>
      <c r="T9" s="40"/>
      <c r="U9" s="116"/>
      <c r="V9" s="117"/>
      <c r="W9" s="26"/>
      <c r="X9" s="26"/>
      <c r="Y9" s="118"/>
      <c r="Z9" s="26"/>
      <c r="AA9" s="26"/>
      <c r="AB9" s="26"/>
    </row>
    <row r="10" spans="1:28" ht="12.75" customHeight="1" x14ac:dyDescent="0.25">
      <c r="A10" s="26"/>
      <c r="B10" s="71">
        <f t="shared" si="0"/>
        <v>46221</v>
      </c>
      <c r="C10" s="86">
        <f t="shared" ref="C10:H10" si="6">IF(B10="","",IF(MONTH(B10+1)&lt;&gt;MONTH(B10),"",B10+1))</f>
        <v>46222</v>
      </c>
      <c r="D10" s="75">
        <f t="shared" si="6"/>
        <v>46223</v>
      </c>
      <c r="E10" s="75">
        <f t="shared" si="6"/>
        <v>46224</v>
      </c>
      <c r="F10" s="75">
        <f t="shared" si="6"/>
        <v>46225</v>
      </c>
      <c r="G10" s="86">
        <f t="shared" si="6"/>
        <v>46226</v>
      </c>
      <c r="H10" s="86">
        <f t="shared" si="6"/>
        <v>46227</v>
      </c>
      <c r="I10" s="40"/>
      <c r="K10" s="108"/>
      <c r="L10" s="40"/>
      <c r="M10" s="119">
        <f t="shared" si="2"/>
        <v>46403</v>
      </c>
      <c r="N10" s="86">
        <f t="shared" ref="N10:S10" si="7">IF(M10="","",IF(MONTH(M10+1)&lt;&gt;MONTH(M10),"",M10+1))</f>
        <v>46404</v>
      </c>
      <c r="O10" s="106">
        <f t="shared" si="7"/>
        <v>46405</v>
      </c>
      <c r="P10" s="75">
        <f t="shared" si="7"/>
        <v>46406</v>
      </c>
      <c r="Q10" s="75">
        <f t="shared" si="7"/>
        <v>46407</v>
      </c>
      <c r="R10" s="75">
        <f t="shared" si="7"/>
        <v>46408</v>
      </c>
      <c r="S10" s="107">
        <f t="shared" si="7"/>
        <v>46409</v>
      </c>
      <c r="T10" s="40"/>
      <c r="U10" s="108" t="s">
        <v>90</v>
      </c>
      <c r="V10" s="110" t="s">
        <v>91</v>
      </c>
      <c r="W10" s="26"/>
      <c r="X10" s="26"/>
      <c r="Y10" s="120"/>
      <c r="Z10" s="26"/>
      <c r="AA10" s="26"/>
      <c r="AB10" s="26"/>
    </row>
    <row r="11" spans="1:28" ht="12.75" customHeight="1" x14ac:dyDescent="0.25">
      <c r="A11" s="26"/>
      <c r="B11" s="71">
        <f t="shared" si="0"/>
        <v>46228</v>
      </c>
      <c r="C11" s="86">
        <f t="shared" ref="C11:H11" si="8">IF(B11="","",IF(MONTH(B11+1)&lt;&gt;MONTH(B11),"",B11+1))</f>
        <v>46229</v>
      </c>
      <c r="D11" s="75">
        <f t="shared" si="8"/>
        <v>46230</v>
      </c>
      <c r="E11" s="75">
        <f t="shared" si="8"/>
        <v>46231</v>
      </c>
      <c r="F11" s="75">
        <f t="shared" si="8"/>
        <v>46232</v>
      </c>
      <c r="G11" s="75">
        <f t="shared" si="8"/>
        <v>46233</v>
      </c>
      <c r="H11" s="86">
        <f t="shared" si="8"/>
        <v>46234</v>
      </c>
      <c r="I11" s="40"/>
      <c r="J11" s="121"/>
      <c r="K11" s="122"/>
      <c r="L11" s="40"/>
      <c r="M11" s="86">
        <f t="shared" si="2"/>
        <v>46410</v>
      </c>
      <c r="N11" s="86">
        <f t="shared" ref="N11:S11" si="9">IF(M11="","",IF(MONTH(M11+1)&lt;&gt;MONTH(M11),"",M11+1))</f>
        <v>46411</v>
      </c>
      <c r="O11" s="75">
        <f t="shared" si="9"/>
        <v>46412</v>
      </c>
      <c r="P11" s="75">
        <f t="shared" si="9"/>
        <v>46413</v>
      </c>
      <c r="Q11" s="75">
        <f t="shared" si="9"/>
        <v>46414</v>
      </c>
      <c r="R11" s="75">
        <f t="shared" si="9"/>
        <v>46415</v>
      </c>
      <c r="S11" s="107">
        <f t="shared" si="9"/>
        <v>46416</v>
      </c>
      <c r="T11" s="40"/>
      <c r="U11" s="123"/>
      <c r="V11" s="124"/>
      <c r="W11" s="26"/>
      <c r="X11" s="26"/>
      <c r="Y11" s="125"/>
      <c r="Z11" s="26"/>
      <c r="AA11" s="26"/>
      <c r="AB11" s="26"/>
    </row>
    <row r="12" spans="1:28" ht="9" customHeight="1" x14ac:dyDescent="0.25">
      <c r="A12" s="26"/>
      <c r="B12" s="71" t="str">
        <f t="shared" si="0"/>
        <v/>
      </c>
      <c r="C12" s="75" t="str">
        <f t="shared" ref="C12:H12" si="10">IF(B12="","",IF(MONTH(B12+1)&lt;&gt;MONTH(B12),"",B12+1))</f>
        <v/>
      </c>
      <c r="D12" s="75" t="str">
        <f t="shared" si="10"/>
        <v/>
      </c>
      <c r="E12" s="75" t="str">
        <f t="shared" si="10"/>
        <v/>
      </c>
      <c r="F12" s="75" t="str">
        <f t="shared" si="10"/>
        <v/>
      </c>
      <c r="G12" s="75" t="str">
        <f t="shared" si="10"/>
        <v/>
      </c>
      <c r="H12" s="86" t="str">
        <f t="shared" si="10"/>
        <v/>
      </c>
      <c r="I12" s="40"/>
      <c r="J12" s="123"/>
      <c r="K12" s="40"/>
      <c r="L12" s="40"/>
      <c r="M12" s="86">
        <f t="shared" si="2"/>
        <v>46417</v>
      </c>
      <c r="N12" s="86">
        <f t="shared" ref="N12:S12" si="11">IF(M12="","",IF(MONTH(M12+1)&lt;&gt;MONTH(M12),"",M12+1))</f>
        <v>46418</v>
      </c>
      <c r="O12" s="75" t="str">
        <f t="shared" si="11"/>
        <v/>
      </c>
      <c r="P12" s="75" t="str">
        <f t="shared" si="11"/>
        <v/>
      </c>
      <c r="Q12" s="75" t="str">
        <f t="shared" si="11"/>
        <v/>
      </c>
      <c r="R12" s="75" t="str">
        <f t="shared" si="11"/>
        <v/>
      </c>
      <c r="S12" s="86" t="str">
        <f t="shared" si="11"/>
        <v/>
      </c>
      <c r="T12" s="40"/>
      <c r="U12" s="123"/>
      <c r="V12" s="124"/>
      <c r="W12" s="26"/>
      <c r="X12" s="26"/>
      <c r="Y12" s="118"/>
      <c r="Z12" s="26"/>
      <c r="AA12" s="26"/>
      <c r="AB12" s="26"/>
    </row>
    <row r="13" spans="1:28" ht="4.5" customHeight="1" x14ac:dyDescent="0.25">
      <c r="A13" s="26"/>
      <c r="B13" s="126"/>
      <c r="C13" s="40"/>
      <c r="D13" s="40"/>
      <c r="E13" s="40"/>
      <c r="F13" s="40"/>
      <c r="G13" s="40"/>
      <c r="H13" s="40"/>
      <c r="I13" s="40"/>
      <c r="J13" s="123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124"/>
      <c r="W13" s="26"/>
      <c r="X13" s="26"/>
      <c r="Y13" s="118"/>
      <c r="Z13" s="26"/>
      <c r="AA13" s="26"/>
      <c r="AB13" s="26"/>
    </row>
    <row r="14" spans="1:28" ht="12.75" customHeight="1" x14ac:dyDescent="0.25">
      <c r="A14" s="37"/>
      <c r="B14" s="219">
        <f>DATE(2025+1,8,1)</f>
        <v>46235</v>
      </c>
      <c r="C14" s="220"/>
      <c r="D14" s="220"/>
      <c r="E14" s="220"/>
      <c r="F14" s="220"/>
      <c r="G14" s="220"/>
      <c r="H14" s="221"/>
      <c r="I14" s="40"/>
      <c r="J14" s="222" t="s">
        <v>17</v>
      </c>
      <c r="K14" s="223"/>
      <c r="L14" s="40"/>
      <c r="M14" s="224">
        <f>DATE(2026+1,2,1)</f>
        <v>46419</v>
      </c>
      <c r="N14" s="220"/>
      <c r="O14" s="220"/>
      <c r="P14" s="220"/>
      <c r="Q14" s="220"/>
      <c r="R14" s="220"/>
      <c r="S14" s="221"/>
      <c r="T14" s="40"/>
      <c r="U14" s="222" t="s">
        <v>30</v>
      </c>
      <c r="V14" s="225"/>
      <c r="W14" s="37"/>
      <c r="X14" s="37"/>
      <c r="Y14" s="120"/>
      <c r="Z14" s="37"/>
      <c r="AA14" s="37"/>
      <c r="AB14" s="37"/>
    </row>
    <row r="15" spans="1:28" ht="11.25" customHeight="1" x14ac:dyDescent="0.25">
      <c r="A15" s="26"/>
      <c r="B15" s="46" t="str">
        <f>CHOOSE(1+MOD(startday+1-2,7),"Su","M","Tu","W","Th","F","Sa")</f>
        <v>Sa</v>
      </c>
      <c r="C15" s="49" t="str">
        <f>CHOOSE(1+MOD(startday+2-2,7),"Su","M","Tu","W","Th","F","Sa")</f>
        <v>Su</v>
      </c>
      <c r="D15" s="49" t="str">
        <f>CHOOSE(1+MOD(startday+3-2,7),"Su","M","Tu","W","Th","F","Sa")</f>
        <v>M</v>
      </c>
      <c r="E15" s="49" t="str">
        <f>CHOOSE(1+MOD(startday+4-2,7),"Su","M","Tu","W","Th","F","Sa")</f>
        <v>Tu</v>
      </c>
      <c r="F15" s="49" t="str">
        <f>CHOOSE(1+MOD(startday+5-2,7),"Su","M","Tu","W","Th","F","Sa")</f>
        <v>W</v>
      </c>
      <c r="G15" s="49" t="str">
        <f>CHOOSE(1+MOD(startday+6-2,7),"Su","M","Tu","W","Th","F","Sa")</f>
        <v>Th</v>
      </c>
      <c r="H15" s="55" t="str">
        <f>CHOOSE(1+MOD(startday+7-2,7),"Su","M","Tu","W","Th","F","Sa")</f>
        <v>F</v>
      </c>
      <c r="I15" s="40"/>
      <c r="J15" s="123"/>
      <c r="K15" s="40"/>
      <c r="L15" s="40"/>
      <c r="M15" s="55" t="str">
        <f>CHOOSE(1+MOD(startday+1-2,7),"Su","M","Tu","W","Th","F","Sa")</f>
        <v>Sa</v>
      </c>
      <c r="N15" s="49" t="str">
        <f>CHOOSE(1+MOD(startday+2-2,7),"Su","M","Tu","W","Th","F","Sa")</f>
        <v>Su</v>
      </c>
      <c r="O15" s="49" t="str">
        <f>CHOOSE(1+MOD(startday+3-2,7),"Su","M","Tu","W","Th","F","Sa")</f>
        <v>M</v>
      </c>
      <c r="P15" s="49" t="str">
        <f>CHOOSE(1+MOD(startday+4-2,7),"Su","M","Tu","W","Th","F","Sa")</f>
        <v>Tu</v>
      </c>
      <c r="Q15" s="49" t="str">
        <f>CHOOSE(1+MOD(startday+5-2,7),"Su","M","Tu","W","Th","F","Sa")</f>
        <v>W</v>
      </c>
      <c r="R15" s="49" t="str">
        <f>CHOOSE(1+MOD(startday+6-2,7),"Su","M","Tu","W","Th","F","Sa")</f>
        <v>Th</v>
      </c>
      <c r="S15" s="55" t="str">
        <f>CHOOSE(1+MOD(startday+7-2,7),"Su","M","Tu","W","Th","F","Sa")</f>
        <v>F</v>
      </c>
      <c r="T15" s="40"/>
      <c r="U15" s="63"/>
      <c r="V15" s="65"/>
      <c r="W15" s="26"/>
      <c r="X15" s="26"/>
      <c r="Y15" s="127"/>
      <c r="Z15" s="26"/>
      <c r="AA15" s="26"/>
      <c r="AB15" s="26"/>
    </row>
    <row r="16" spans="1:28" ht="11.25" customHeight="1" x14ac:dyDescent="0.25">
      <c r="A16" s="26"/>
      <c r="B16" s="128">
        <v>1</v>
      </c>
      <c r="C16" s="129">
        <v>2</v>
      </c>
      <c r="D16" s="130">
        <v>3</v>
      </c>
      <c r="E16" s="130">
        <v>4</v>
      </c>
      <c r="F16" s="130">
        <v>5</v>
      </c>
      <c r="G16" s="130">
        <v>6</v>
      </c>
      <c r="H16" s="130">
        <v>7</v>
      </c>
      <c r="I16" s="40"/>
      <c r="J16" s="122"/>
      <c r="K16" s="122"/>
      <c r="L16" s="40"/>
      <c r="M16" s="86" t="str">
        <f>IF(WEEKDAY(M14,1)=startday,M14,"")</f>
        <v/>
      </c>
      <c r="N16" s="86" t="str">
        <f>IF(M16="",IF(WEEKDAY(M14,1)=MOD(startday,7)+1,M14,""),M16+1)</f>
        <v/>
      </c>
      <c r="O16" s="75">
        <f>IF(N16="",IF(WEEKDAY(M14,1)=MOD(startday+1,7)+1,M14,""),N16+1)</f>
        <v>46419</v>
      </c>
      <c r="P16" s="75">
        <f>IF(O16="",IF(WEEKDAY(M14,1)=MOD(startday+2,7)+1,M14,""),O16+1)</f>
        <v>46420</v>
      </c>
      <c r="Q16" s="75">
        <f>IF(P16="",IF(WEEKDAY(M14,1)=MOD(startday+3,7)+1,M14,""),P16+1)</f>
        <v>46421</v>
      </c>
      <c r="R16" s="115">
        <f>IF(Q16="",IF(WEEKDAY(M14,1)=MOD(startday+4,7)+1,M14,""),Q16+1)</f>
        <v>46422</v>
      </c>
      <c r="S16" s="107">
        <f>IF(R16="",IF(WEEKDAY(M14,1)=MOD(startday+5,7)+1,M14,""),R16+1)</f>
        <v>46423</v>
      </c>
      <c r="T16" s="40"/>
      <c r="U16" s="26"/>
      <c r="V16" s="26"/>
      <c r="W16" s="26"/>
      <c r="X16" s="26"/>
      <c r="Y16" s="118"/>
      <c r="Z16" s="26"/>
      <c r="AA16" s="26"/>
      <c r="AB16" s="26"/>
    </row>
    <row r="17" spans="1:28" ht="12.75" customHeight="1" x14ac:dyDescent="0.25">
      <c r="A17" s="26"/>
      <c r="B17" s="128">
        <v>8</v>
      </c>
      <c r="C17" s="129">
        <v>9</v>
      </c>
      <c r="D17" s="130">
        <v>10</v>
      </c>
      <c r="E17" s="130">
        <v>11</v>
      </c>
      <c r="F17" s="130">
        <v>12</v>
      </c>
      <c r="G17" s="130">
        <v>13</v>
      </c>
      <c r="H17" s="130">
        <v>14</v>
      </c>
      <c r="I17" s="40"/>
      <c r="J17" s="122" t="s">
        <v>103</v>
      </c>
      <c r="K17" s="122" t="s">
        <v>104</v>
      </c>
      <c r="L17" s="40"/>
      <c r="M17" s="86">
        <f t="shared" ref="M17:M21" si="12">IF(S16="","",IF(MONTH(S16+1)&lt;&gt;MONTH(S16),"",S16+1))</f>
        <v>46424</v>
      </c>
      <c r="N17" s="86">
        <f t="shared" ref="N17:S17" si="13">IF(M17="","",IF(MONTH(M17+1)&lt;&gt;MONTH(M17),"",M17+1))</f>
        <v>46425</v>
      </c>
      <c r="O17" s="75">
        <f t="shared" si="13"/>
        <v>46426</v>
      </c>
      <c r="P17" s="75">
        <f t="shared" si="13"/>
        <v>46427</v>
      </c>
      <c r="Q17" s="115">
        <f t="shared" si="13"/>
        <v>46428</v>
      </c>
      <c r="R17" s="138">
        <f t="shared" si="13"/>
        <v>46429</v>
      </c>
      <c r="S17" s="138">
        <f t="shared" si="13"/>
        <v>46430</v>
      </c>
      <c r="T17" s="40"/>
      <c r="U17" s="139" t="s">
        <v>105</v>
      </c>
      <c r="V17" s="140" t="s">
        <v>106</v>
      </c>
      <c r="W17" s="26"/>
      <c r="X17" s="26"/>
      <c r="Y17" s="226"/>
      <c r="Z17" s="26"/>
      <c r="AA17" s="26"/>
      <c r="AB17" s="26"/>
    </row>
    <row r="18" spans="1:28" ht="11.25" customHeight="1" x14ac:dyDescent="0.25">
      <c r="A18" s="26"/>
      <c r="B18" s="141">
        <v>15</v>
      </c>
      <c r="C18" s="129">
        <v>16</v>
      </c>
      <c r="D18" s="142">
        <v>17</v>
      </c>
      <c r="E18" s="142">
        <v>18</v>
      </c>
      <c r="F18" s="143">
        <v>19</v>
      </c>
      <c r="G18" s="143">
        <v>20</v>
      </c>
      <c r="H18" s="130">
        <v>21</v>
      </c>
      <c r="I18" s="40"/>
      <c r="J18" s="144" t="s">
        <v>107</v>
      </c>
      <c r="K18" s="145" t="s">
        <v>108</v>
      </c>
      <c r="L18" s="40"/>
      <c r="M18" s="86">
        <f t="shared" si="12"/>
        <v>46431</v>
      </c>
      <c r="N18" s="86">
        <f t="shared" ref="N18:S18" si="14">IF(M18="","",IF(MONTH(M18+1)&lt;&gt;MONTH(M18),"",M18+1))</f>
        <v>46432</v>
      </c>
      <c r="O18" s="93">
        <f t="shared" si="14"/>
        <v>46433</v>
      </c>
      <c r="P18" s="75">
        <f t="shared" si="14"/>
        <v>46434</v>
      </c>
      <c r="Q18" s="115">
        <f t="shared" si="14"/>
        <v>46435</v>
      </c>
      <c r="R18" s="75">
        <f t="shared" si="14"/>
        <v>46436</v>
      </c>
      <c r="S18" s="146">
        <f t="shared" si="14"/>
        <v>46437</v>
      </c>
      <c r="T18" s="40"/>
      <c r="U18" s="147" t="s">
        <v>109</v>
      </c>
      <c r="V18" s="102" t="s">
        <v>110</v>
      </c>
      <c r="W18" s="26"/>
      <c r="X18" s="26"/>
      <c r="Y18" s="227"/>
      <c r="Z18" s="26"/>
      <c r="AA18" s="26"/>
      <c r="AB18" s="26"/>
    </row>
    <row r="19" spans="1:28" ht="12.75" customHeight="1" x14ac:dyDescent="0.25">
      <c r="A19" s="26"/>
      <c r="B19" s="148">
        <v>22</v>
      </c>
      <c r="C19" s="129">
        <v>23</v>
      </c>
      <c r="D19" s="149">
        <v>24</v>
      </c>
      <c r="E19" s="149">
        <v>25</v>
      </c>
      <c r="F19" s="149">
        <v>26</v>
      </c>
      <c r="G19" s="149">
        <v>27</v>
      </c>
      <c r="H19" s="149">
        <v>28</v>
      </c>
      <c r="I19" s="40"/>
      <c r="J19" s="150" t="s">
        <v>111</v>
      </c>
      <c r="K19" s="151" t="s">
        <v>112</v>
      </c>
      <c r="L19" s="40"/>
      <c r="M19" s="119">
        <f t="shared" si="12"/>
        <v>46438</v>
      </c>
      <c r="N19" s="86">
        <f t="shared" ref="N19:S19" si="15">IF(M19="","",IF(MONTH(M19+1)&lt;&gt;MONTH(M19),"",M19+1))</f>
        <v>46439</v>
      </c>
      <c r="O19" s="75">
        <f t="shared" si="15"/>
        <v>46440</v>
      </c>
      <c r="P19" s="75">
        <f t="shared" si="15"/>
        <v>46441</v>
      </c>
      <c r="Q19" s="115">
        <f t="shared" si="15"/>
        <v>46442</v>
      </c>
      <c r="R19" s="75">
        <f t="shared" si="15"/>
        <v>46443</v>
      </c>
      <c r="S19" s="115">
        <f t="shared" si="15"/>
        <v>46444</v>
      </c>
      <c r="T19" s="40"/>
      <c r="U19" s="26"/>
      <c r="V19" s="26"/>
      <c r="W19" s="26"/>
      <c r="X19" s="26"/>
      <c r="Y19" s="227"/>
      <c r="Z19" s="26"/>
      <c r="AA19" s="26"/>
      <c r="AB19" s="26"/>
    </row>
    <row r="20" spans="1:28" ht="12.75" customHeight="1" x14ac:dyDescent="0.25">
      <c r="A20" s="26"/>
      <c r="B20" s="148">
        <v>29</v>
      </c>
      <c r="C20" s="129">
        <v>30</v>
      </c>
      <c r="D20" s="149">
        <v>31</v>
      </c>
      <c r="E20" s="152"/>
      <c r="F20" s="152" t="str">
        <f t="shared" ref="F20:H20" si="16">IF(E20="","",IF(MONTH(E20+1)&lt;&gt;MONTH(E20),"",E20+1))</f>
        <v/>
      </c>
      <c r="G20" s="152" t="str">
        <f t="shared" si="16"/>
        <v/>
      </c>
      <c r="H20" s="152" t="str">
        <f t="shared" si="16"/>
        <v/>
      </c>
      <c r="I20" s="40"/>
      <c r="J20" s="26"/>
      <c r="K20" s="26"/>
      <c r="L20" s="40"/>
      <c r="M20" s="86">
        <f t="shared" si="12"/>
        <v>46445</v>
      </c>
      <c r="N20" s="86">
        <f t="shared" ref="N20:S20" si="17">IF(M20="","",IF(MONTH(M20+1)&lt;&gt;MONTH(M20),"",M20+1))</f>
        <v>46446</v>
      </c>
      <c r="O20" s="75" t="str">
        <f t="shared" si="17"/>
        <v/>
      </c>
      <c r="P20" s="75" t="str">
        <f t="shared" si="17"/>
        <v/>
      </c>
      <c r="Q20" s="75" t="str">
        <f t="shared" si="17"/>
        <v/>
      </c>
      <c r="R20" s="75" t="str">
        <f t="shared" si="17"/>
        <v/>
      </c>
      <c r="S20" s="86" t="str">
        <f t="shared" si="17"/>
        <v/>
      </c>
      <c r="T20" s="40"/>
      <c r="U20" s="123"/>
      <c r="V20" s="124"/>
      <c r="W20" s="26"/>
      <c r="X20" s="26"/>
      <c r="Y20" s="227"/>
      <c r="Z20" s="26"/>
      <c r="AA20" s="26"/>
      <c r="AB20" s="26"/>
    </row>
    <row r="21" spans="1:28" ht="9" customHeight="1" x14ac:dyDescent="0.25">
      <c r="A21" s="26"/>
      <c r="B21" s="71" t="str">
        <f>IF(H20="","",IF(MONTH(H20+1)&lt;&gt;MONTH(H20),"",H20+1))</f>
        <v/>
      </c>
      <c r="C21" s="86" t="str">
        <f t="shared" ref="C21:H21" si="18">IF(B21="","",IF(MONTH(B21+1)&lt;&gt;MONTH(B21),"",B21+1))</f>
        <v/>
      </c>
      <c r="D21" s="75" t="str">
        <f t="shared" si="18"/>
        <v/>
      </c>
      <c r="E21" s="75" t="str">
        <f t="shared" si="18"/>
        <v/>
      </c>
      <c r="F21" s="75" t="str">
        <f t="shared" si="18"/>
        <v/>
      </c>
      <c r="G21" s="75" t="str">
        <f t="shared" si="18"/>
        <v/>
      </c>
      <c r="H21" s="86" t="str">
        <f t="shared" si="18"/>
        <v/>
      </c>
      <c r="I21" s="40"/>
      <c r="J21" s="123"/>
      <c r="K21" s="40"/>
      <c r="L21" s="40"/>
      <c r="M21" s="86" t="str">
        <f t="shared" si="12"/>
        <v/>
      </c>
      <c r="N21" s="75" t="str">
        <f t="shared" ref="N21:S21" si="19">IF(M21="","",IF(MONTH(M21+1)&lt;&gt;MONTH(M21),"",M21+1))</f>
        <v/>
      </c>
      <c r="O21" s="75" t="str">
        <f t="shared" si="19"/>
        <v/>
      </c>
      <c r="P21" s="75" t="str">
        <f t="shared" si="19"/>
        <v/>
      </c>
      <c r="Q21" s="75" t="str">
        <f t="shared" si="19"/>
        <v/>
      </c>
      <c r="R21" s="75" t="str">
        <f t="shared" si="19"/>
        <v/>
      </c>
      <c r="S21" s="86" t="str">
        <f t="shared" si="19"/>
        <v/>
      </c>
      <c r="T21" s="40"/>
      <c r="U21" s="123"/>
      <c r="V21" s="124"/>
      <c r="W21" s="26"/>
      <c r="X21" s="26"/>
      <c r="Y21" s="118"/>
      <c r="Z21" s="26"/>
      <c r="AA21" s="26"/>
      <c r="AB21" s="26"/>
    </row>
    <row r="22" spans="1:28" ht="4.5" customHeight="1" x14ac:dyDescent="0.25">
      <c r="A22" s="26"/>
      <c r="B22" s="126"/>
      <c r="C22" s="40"/>
      <c r="D22" s="40"/>
      <c r="E22" s="40"/>
      <c r="F22" s="40"/>
      <c r="G22" s="40"/>
      <c r="H22" s="40"/>
      <c r="I22" s="40"/>
      <c r="J22" s="123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124"/>
      <c r="W22" s="26"/>
      <c r="X22" s="26"/>
      <c r="Y22" s="118"/>
      <c r="Z22" s="26"/>
      <c r="AA22" s="26"/>
      <c r="AB22" s="26"/>
    </row>
    <row r="23" spans="1:28" ht="13.5" customHeight="1" x14ac:dyDescent="0.25">
      <c r="A23" s="37"/>
      <c r="B23" s="219">
        <f>DATE(2025+1,9,1)</f>
        <v>46266</v>
      </c>
      <c r="C23" s="220"/>
      <c r="D23" s="220"/>
      <c r="E23" s="220"/>
      <c r="F23" s="220"/>
      <c r="G23" s="220"/>
      <c r="H23" s="221"/>
      <c r="I23" s="40"/>
      <c r="J23" s="222" t="s">
        <v>18</v>
      </c>
      <c r="K23" s="223"/>
      <c r="L23" s="40"/>
      <c r="M23" s="224">
        <f>DATE(2026+1,3,1)</f>
        <v>46447</v>
      </c>
      <c r="N23" s="220"/>
      <c r="O23" s="220"/>
      <c r="P23" s="220"/>
      <c r="Q23" s="220"/>
      <c r="R23" s="220"/>
      <c r="S23" s="221"/>
      <c r="T23" s="40"/>
      <c r="U23" s="222" t="s">
        <v>31</v>
      </c>
      <c r="V23" s="225"/>
      <c r="W23" s="37"/>
      <c r="X23" s="37"/>
      <c r="Y23" s="118"/>
      <c r="Z23" s="37" t="s">
        <v>114</v>
      </c>
      <c r="AA23" s="37">
        <v>0</v>
      </c>
      <c r="AB23" s="37">
        <v>0</v>
      </c>
    </row>
    <row r="24" spans="1:28" ht="12.75" customHeight="1" x14ac:dyDescent="0.25">
      <c r="A24" s="26"/>
      <c r="B24" s="46" t="str">
        <f>CHOOSE(1+MOD(startday+1-2,7),"Su","M","Tu","W","Th","F","Sa")</f>
        <v>Sa</v>
      </c>
      <c r="C24" s="49" t="str">
        <f>CHOOSE(1+MOD(startday+2-2,7),"Su","M","Tu","W","Th","F","Sa")</f>
        <v>Su</v>
      </c>
      <c r="D24" s="49" t="str">
        <f>CHOOSE(1+MOD(startday+3-2,7),"Su","M","Tu","W","Th","F","Sa")</f>
        <v>M</v>
      </c>
      <c r="E24" s="49" t="str">
        <f>CHOOSE(1+MOD(startday+4-2,7),"Su","M","Tu","W","Th","F","Sa")</f>
        <v>Tu</v>
      </c>
      <c r="F24" s="49" t="str">
        <f>CHOOSE(1+MOD(startday+5-2,7),"Su","M","Tu","W","Th","F","Sa")</f>
        <v>W</v>
      </c>
      <c r="G24" s="49" t="str">
        <f>CHOOSE(1+MOD(startday+6-2,7),"Su","M","Tu","W","Th","F","Sa")</f>
        <v>Th</v>
      </c>
      <c r="H24" s="55" t="str">
        <f>CHOOSE(1+MOD(startday+7-2,7),"Su","M","Tu","W","Th","F","Sa")</f>
        <v>F</v>
      </c>
      <c r="I24" s="40"/>
      <c r="J24" s="63"/>
      <c r="K24" s="153"/>
      <c r="L24" s="40"/>
      <c r="M24" s="55" t="str">
        <f>CHOOSE(1+MOD(startday+1-2,7),"Su","M","Tu","W","Th","F","Sa")</f>
        <v>Sa</v>
      </c>
      <c r="N24" s="49" t="str">
        <f>CHOOSE(1+MOD(startday+2-2,7),"Su","M","Tu","W","Th","F","Sa")</f>
        <v>Su</v>
      </c>
      <c r="O24" s="49" t="str">
        <f>CHOOSE(1+MOD(startday+3-2,7),"Su","M","Tu","W","Th","F","Sa")</f>
        <v>M</v>
      </c>
      <c r="P24" s="49" t="str">
        <f>CHOOSE(1+MOD(startday+4-2,7),"Su","M","Tu","W","Th","F","Sa")</f>
        <v>Tu</v>
      </c>
      <c r="Q24" s="49" t="str">
        <f>CHOOSE(1+MOD(startday+5-2,7),"Su","M","Tu","W","Th","F","Sa")</f>
        <v>W</v>
      </c>
      <c r="R24" s="49" t="str">
        <f>CHOOSE(1+MOD(startday+6-2,7),"Su","M","Tu","W","Th","F","Sa")</f>
        <v>Th</v>
      </c>
      <c r="S24" s="55" t="str">
        <f>CHOOSE(1+MOD(startday+7-2,7),"Su","M","Tu","W","Th","F","Sa")</f>
        <v>F</v>
      </c>
      <c r="T24" s="40"/>
      <c r="U24" s="63"/>
      <c r="V24" s="65"/>
      <c r="W24" s="26"/>
      <c r="X24" s="26"/>
      <c r="Y24" s="118"/>
      <c r="Z24" s="26" t="s">
        <v>116</v>
      </c>
      <c r="AA24" s="37">
        <v>3</v>
      </c>
      <c r="AB24" s="26">
        <v>1</v>
      </c>
    </row>
    <row r="25" spans="1:28" ht="12.75" customHeight="1" x14ac:dyDescent="0.25">
      <c r="A25" s="26"/>
      <c r="B25" s="154" t="str">
        <f>IF(WEEKDAY(B23,1)=startday,B23,"")</f>
        <v/>
      </c>
      <c r="C25" s="155" t="str">
        <f>IF(B25="",IF(WEEKDAY(B23,1)=MOD(startday,7)+1,B23,""),B25+1)</f>
        <v/>
      </c>
      <c r="D25" s="93" t="str">
        <f>IF(C25="",IF(WEEKDAY(B23,1)=MOD(startday+1,7)+1,B23,""),C25+1)</f>
        <v/>
      </c>
      <c r="E25" s="152">
        <f>IF(D25="",IF(WEEKDAY(B23,1)=MOD(startday+2,7)+1,B23,""),D25+1)</f>
        <v>46266</v>
      </c>
      <c r="F25" s="152">
        <f>IF(E25="",IF(WEEKDAY(B23,1)=MOD(startday+3,7)+1,B23,""),E25+1)</f>
        <v>46267</v>
      </c>
      <c r="G25" s="152">
        <f>IF(F25="",IF(WEEKDAY(B23,1)=MOD(startday+4,7)+1,B23,""),F25+1)</f>
        <v>46268</v>
      </c>
      <c r="H25" s="152">
        <f>IF(G25="",IF(WEEKDAY(B23,1)=MOD(startday+5,7)+1,B23,""),G25+1)</f>
        <v>46269</v>
      </c>
      <c r="I25" s="40"/>
      <c r="J25" s="121" t="s">
        <v>118</v>
      </c>
      <c r="K25" s="122" t="s">
        <v>119</v>
      </c>
      <c r="L25" s="40"/>
      <c r="M25" s="86" t="str">
        <f>IF(WEEKDAY(M23,1)=startday,M23,"")</f>
        <v/>
      </c>
      <c r="N25" s="86" t="str">
        <f>IF(M25="",IF(WEEKDAY(M23,1)=MOD(startday,7)+1,M23,""),M25+1)</f>
        <v/>
      </c>
      <c r="O25" s="75">
        <f>IF(N25="",IF(WEEKDAY(M23,1)=MOD(startday+1,7)+1,M23,""),N25+1)</f>
        <v>46447</v>
      </c>
      <c r="P25" s="75">
        <f>IF(O25="",IF(WEEKDAY(M23,1)=MOD(startday+2,7)+1,M23,""),O25+1)</f>
        <v>46448</v>
      </c>
      <c r="Q25" s="75">
        <f>IF(P25="",IF(WEEKDAY(M23,1)=MOD(startday+3,7)+1,M23,""),P25+1)</f>
        <v>46449</v>
      </c>
      <c r="R25" s="75">
        <f>IF(Q25="",IF(WEEKDAY(M23,1)=MOD(startday+4,7)+1,M23,""),Q25+1)</f>
        <v>46450</v>
      </c>
      <c r="S25" s="107">
        <f>IF(R25="",IF(WEEKDAY(M23,1)=MOD(startday+5,7)+1,M23,""),R25+1)</f>
        <v>46451</v>
      </c>
      <c r="T25" s="40"/>
      <c r="U25" s="63"/>
      <c r="V25" s="65"/>
      <c r="W25" s="26"/>
      <c r="X25" s="26"/>
      <c r="Y25" s="226"/>
      <c r="Z25" s="26" t="s">
        <v>121</v>
      </c>
      <c r="AA25" s="26">
        <v>4</v>
      </c>
      <c r="AB25" s="26">
        <v>1</v>
      </c>
    </row>
    <row r="26" spans="1:28" ht="12.75" customHeight="1" x14ac:dyDescent="0.25">
      <c r="A26" s="26"/>
      <c r="B26" s="156">
        <f t="shared" ref="B26:B30" si="20">IF(H25="","",IF(MONTH(H25+1)&lt;&gt;MONTH(H25),"",H25+1))</f>
        <v>46270</v>
      </c>
      <c r="C26" s="157">
        <f t="shared" ref="C26:H26" si="21">IF(B26="","",IF(MONTH(B26+1)&lt;&gt;MONTH(B26),"",B26+1))</f>
        <v>46271</v>
      </c>
      <c r="D26" s="93">
        <f t="shared" si="21"/>
        <v>46272</v>
      </c>
      <c r="E26" s="155">
        <f t="shared" si="21"/>
        <v>46273</v>
      </c>
      <c r="F26" s="115">
        <f t="shared" si="21"/>
        <v>46274</v>
      </c>
      <c r="G26" s="75">
        <f t="shared" si="21"/>
        <v>46275</v>
      </c>
      <c r="H26" s="107">
        <f t="shared" si="21"/>
        <v>46276</v>
      </c>
      <c r="I26" s="40"/>
      <c r="J26" s="147" t="s">
        <v>122</v>
      </c>
      <c r="K26" s="158" t="s">
        <v>123</v>
      </c>
      <c r="L26" s="40"/>
      <c r="M26" s="86">
        <f t="shared" ref="M26:M30" si="22">IF(S25="","",IF(MONTH(S25+1)&lt;&gt;MONTH(S25),"",S25+1))</f>
        <v>46452</v>
      </c>
      <c r="N26" s="86">
        <f t="shared" ref="N26:S26" si="23">IF(M26="","",IF(MONTH(M26+1)&lt;&gt;MONTH(M26),"",M26+1))</f>
        <v>46453</v>
      </c>
      <c r="O26" s="75">
        <f t="shared" si="23"/>
        <v>46454</v>
      </c>
      <c r="P26" s="75">
        <f t="shared" si="23"/>
        <v>46455</v>
      </c>
      <c r="Q26" s="115">
        <f t="shared" si="23"/>
        <v>46456</v>
      </c>
      <c r="R26" s="75">
        <f t="shared" si="23"/>
        <v>46457</v>
      </c>
      <c r="S26" s="107">
        <f t="shared" si="23"/>
        <v>46458</v>
      </c>
      <c r="T26" s="40"/>
      <c r="U26" s="123"/>
      <c r="V26" s="124"/>
      <c r="W26" s="26"/>
      <c r="X26" s="26"/>
      <c r="Y26" s="227"/>
      <c r="Z26" s="26" t="s">
        <v>124</v>
      </c>
      <c r="AA26" s="26">
        <v>2</v>
      </c>
      <c r="AB26" s="26">
        <v>1</v>
      </c>
    </row>
    <row r="27" spans="1:28" ht="12.75" customHeight="1" x14ac:dyDescent="0.25">
      <c r="A27" s="26"/>
      <c r="B27" s="71">
        <f t="shared" si="20"/>
        <v>46277</v>
      </c>
      <c r="C27" s="86">
        <f t="shared" ref="C27:H27" si="24">IF(B27="","",IF(MONTH(B27+1)&lt;&gt;MONTH(B27),"",B27+1))</f>
        <v>46278</v>
      </c>
      <c r="D27" s="75">
        <f t="shared" si="24"/>
        <v>46279</v>
      </c>
      <c r="E27" s="75">
        <f t="shared" si="24"/>
        <v>46280</v>
      </c>
      <c r="F27" s="115">
        <f t="shared" si="24"/>
        <v>46281</v>
      </c>
      <c r="G27" s="75">
        <f t="shared" si="24"/>
        <v>46282</v>
      </c>
      <c r="H27" s="107">
        <f t="shared" si="24"/>
        <v>46283</v>
      </c>
      <c r="I27" s="40"/>
      <c r="J27" s="159" t="s">
        <v>125</v>
      </c>
      <c r="K27" s="160" t="s">
        <v>51</v>
      </c>
      <c r="L27" s="40"/>
      <c r="M27" s="86">
        <f t="shared" si="22"/>
        <v>46459</v>
      </c>
      <c r="N27" s="86">
        <f t="shared" ref="N27:S27" si="25">IF(M27="","",IF(MONTH(M27+1)&lt;&gt;MONTH(M27),"",M27+1))</f>
        <v>46460</v>
      </c>
      <c r="O27" s="75">
        <f t="shared" si="25"/>
        <v>46461</v>
      </c>
      <c r="P27" s="75">
        <f t="shared" si="25"/>
        <v>46462</v>
      </c>
      <c r="Q27" s="75">
        <f t="shared" si="25"/>
        <v>46463</v>
      </c>
      <c r="R27" s="75">
        <f t="shared" si="25"/>
        <v>46464</v>
      </c>
      <c r="S27" s="107">
        <f t="shared" si="25"/>
        <v>46465</v>
      </c>
      <c r="T27" s="40"/>
      <c r="U27" s="123"/>
      <c r="V27" s="124"/>
      <c r="W27" s="26"/>
      <c r="X27" s="26"/>
      <c r="Y27" s="227"/>
      <c r="Z27" s="26" t="s">
        <v>126</v>
      </c>
      <c r="AA27" s="26">
        <v>3</v>
      </c>
      <c r="AB27" s="26">
        <v>2</v>
      </c>
    </row>
    <row r="28" spans="1:28" ht="12.75" customHeight="1" x14ac:dyDescent="0.25">
      <c r="A28" s="26"/>
      <c r="B28" s="71">
        <f t="shared" si="20"/>
        <v>46284</v>
      </c>
      <c r="C28" s="86">
        <f t="shared" ref="C28:H28" si="26">IF(B28="","",IF(MONTH(B28+1)&lt;&gt;MONTH(B28),"",B28+1))</f>
        <v>46285</v>
      </c>
      <c r="D28" s="75">
        <f t="shared" si="26"/>
        <v>46286</v>
      </c>
      <c r="E28" s="75">
        <f t="shared" si="26"/>
        <v>46287</v>
      </c>
      <c r="F28" s="115">
        <f t="shared" si="26"/>
        <v>46288</v>
      </c>
      <c r="G28" s="75">
        <f t="shared" si="26"/>
        <v>46289</v>
      </c>
      <c r="H28" s="107">
        <f t="shared" si="26"/>
        <v>46290</v>
      </c>
      <c r="I28" s="40"/>
      <c r="J28" s="123"/>
      <c r="K28" s="40"/>
      <c r="L28" s="40"/>
      <c r="M28" s="86">
        <f t="shared" si="22"/>
        <v>46466</v>
      </c>
      <c r="N28" s="86">
        <f t="shared" ref="N28:S28" si="27">IF(M28="","",IF(MONTH(M28+1)&lt;&gt;MONTH(M28),"",M28+1))</f>
        <v>46467</v>
      </c>
      <c r="O28" s="93">
        <f t="shared" si="27"/>
        <v>46468</v>
      </c>
      <c r="P28" s="93">
        <f t="shared" si="27"/>
        <v>46469</v>
      </c>
      <c r="Q28" s="93">
        <f t="shared" si="27"/>
        <v>46470</v>
      </c>
      <c r="R28" s="93">
        <f t="shared" si="27"/>
        <v>46471</v>
      </c>
      <c r="S28" s="93">
        <f t="shared" si="27"/>
        <v>46472</v>
      </c>
      <c r="T28" s="40"/>
      <c r="U28" s="147" t="s">
        <v>127</v>
      </c>
      <c r="V28" s="102" t="s">
        <v>128</v>
      </c>
      <c r="W28" s="26"/>
      <c r="X28" s="26"/>
      <c r="Y28" s="227"/>
      <c r="Z28" s="26" t="s">
        <v>129</v>
      </c>
      <c r="AA28" s="26">
        <v>4</v>
      </c>
      <c r="AB28" s="26">
        <v>1</v>
      </c>
    </row>
    <row r="29" spans="1:28" ht="12.75" customHeight="1" x14ac:dyDescent="0.25">
      <c r="A29" s="26"/>
      <c r="B29" s="71">
        <f t="shared" si="20"/>
        <v>46291</v>
      </c>
      <c r="C29" s="86">
        <f t="shared" ref="C29:H29" si="28">IF(B29="","",IF(MONTH(B29+1)&lt;&gt;MONTH(B29),"",B29+1))</f>
        <v>46292</v>
      </c>
      <c r="D29" s="75">
        <f t="shared" si="28"/>
        <v>46293</v>
      </c>
      <c r="E29" s="75">
        <f t="shared" si="28"/>
        <v>46294</v>
      </c>
      <c r="F29" s="75">
        <f t="shared" si="28"/>
        <v>46295</v>
      </c>
      <c r="G29" s="75" t="str">
        <f t="shared" si="28"/>
        <v/>
      </c>
      <c r="H29" s="75" t="str">
        <f t="shared" si="28"/>
        <v/>
      </c>
      <c r="I29" s="40"/>
      <c r="J29" s="123"/>
      <c r="K29" s="40"/>
      <c r="L29" s="40"/>
      <c r="M29" s="119">
        <f t="shared" si="22"/>
        <v>46473</v>
      </c>
      <c r="N29" s="119">
        <f t="shared" ref="N29:S29" si="29">IF(M29="","",IF(MONTH(M29+1)&lt;&gt;MONTH(M29),"",M29+1))</f>
        <v>46474</v>
      </c>
      <c r="O29" s="115">
        <f t="shared" si="29"/>
        <v>46475</v>
      </c>
      <c r="P29" s="115">
        <f t="shared" si="29"/>
        <v>46476</v>
      </c>
      <c r="Q29" s="115">
        <f t="shared" si="29"/>
        <v>46477</v>
      </c>
      <c r="R29" s="75" t="str">
        <f t="shared" si="29"/>
        <v/>
      </c>
      <c r="S29" s="75" t="str">
        <f t="shared" si="29"/>
        <v/>
      </c>
      <c r="T29" s="40"/>
      <c r="U29" s="116"/>
      <c r="V29" s="117"/>
      <c r="W29" s="26"/>
      <c r="X29" s="26"/>
      <c r="Y29" s="227"/>
      <c r="Z29" s="26" t="s">
        <v>130</v>
      </c>
      <c r="AA29" s="26">
        <v>4</v>
      </c>
      <c r="AB29" s="26">
        <v>2</v>
      </c>
    </row>
    <row r="30" spans="1:28" ht="11.25" customHeight="1" x14ac:dyDescent="0.25">
      <c r="A30" s="26"/>
      <c r="B30" s="161" t="str">
        <f t="shared" si="20"/>
        <v/>
      </c>
      <c r="C30" s="75" t="str">
        <f t="shared" ref="C30:H30" si="30">IF(B30="","",IF(MONTH(B30+1)&lt;&gt;MONTH(B30),"",B30+1))</f>
        <v/>
      </c>
      <c r="D30" s="75" t="str">
        <f t="shared" si="30"/>
        <v/>
      </c>
      <c r="E30" s="75" t="str">
        <f t="shared" si="30"/>
        <v/>
      </c>
      <c r="F30" s="75" t="str">
        <f t="shared" si="30"/>
        <v/>
      </c>
      <c r="G30" s="75" t="str">
        <f t="shared" si="30"/>
        <v/>
      </c>
      <c r="H30" s="86" t="str">
        <f t="shared" si="30"/>
        <v/>
      </c>
      <c r="I30" s="40"/>
      <c r="J30" s="123"/>
      <c r="K30" s="40"/>
      <c r="L30" s="40"/>
      <c r="M30" s="75" t="str">
        <f t="shared" si="22"/>
        <v/>
      </c>
      <c r="N30" s="75" t="str">
        <f t="shared" ref="N30:S30" si="31">IF(M30="","",IF(MONTH(M30+1)&lt;&gt;MONTH(M30),"",M30+1))</f>
        <v/>
      </c>
      <c r="O30" s="75" t="str">
        <f t="shared" si="31"/>
        <v/>
      </c>
      <c r="P30" s="75" t="str">
        <f t="shared" si="31"/>
        <v/>
      </c>
      <c r="Q30" s="75" t="str">
        <f t="shared" si="31"/>
        <v/>
      </c>
      <c r="R30" s="75" t="str">
        <f t="shared" si="31"/>
        <v/>
      </c>
      <c r="S30" s="86" t="str">
        <f t="shared" si="31"/>
        <v/>
      </c>
      <c r="T30" s="40"/>
      <c r="U30" s="123"/>
      <c r="V30" s="124"/>
      <c r="W30" s="26"/>
      <c r="X30" s="26"/>
      <c r="Y30" s="118"/>
      <c r="Z30" s="26" t="s">
        <v>31</v>
      </c>
      <c r="AA30" s="26">
        <v>3</v>
      </c>
      <c r="AB30" s="26">
        <v>2</v>
      </c>
    </row>
    <row r="31" spans="1:28" ht="15" customHeight="1" x14ac:dyDescent="0.25">
      <c r="A31" s="26"/>
      <c r="B31" s="126"/>
      <c r="C31" s="40"/>
      <c r="D31" s="40"/>
      <c r="E31" s="40"/>
      <c r="F31" s="40"/>
      <c r="G31" s="40"/>
      <c r="H31" s="40"/>
      <c r="I31" s="40"/>
      <c r="J31" s="123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124"/>
      <c r="W31" s="26"/>
      <c r="X31" s="26"/>
      <c r="Y31" s="118"/>
      <c r="Z31" s="26" t="s">
        <v>131</v>
      </c>
      <c r="AA31" s="26">
        <v>4</v>
      </c>
      <c r="AB31" s="26">
        <v>2</v>
      </c>
    </row>
    <row r="32" spans="1:28" ht="13.5" customHeight="1" x14ac:dyDescent="0.25">
      <c r="A32" s="37"/>
      <c r="B32" s="219">
        <f>DATE(2025+1,10,1)</f>
        <v>46296</v>
      </c>
      <c r="C32" s="220"/>
      <c r="D32" s="220"/>
      <c r="E32" s="220"/>
      <c r="F32" s="220"/>
      <c r="G32" s="220"/>
      <c r="H32" s="221"/>
      <c r="I32" s="40"/>
      <c r="J32" s="222" t="s">
        <v>20</v>
      </c>
      <c r="K32" s="223"/>
      <c r="L32" s="40"/>
      <c r="M32" s="224">
        <f>DATE(2026+1,4,1)</f>
        <v>46478</v>
      </c>
      <c r="N32" s="220"/>
      <c r="O32" s="220"/>
      <c r="P32" s="220"/>
      <c r="Q32" s="220"/>
      <c r="R32" s="220"/>
      <c r="S32" s="221"/>
      <c r="T32" s="40"/>
      <c r="U32" s="222" t="s">
        <v>33</v>
      </c>
      <c r="V32" s="225"/>
      <c r="W32" s="37"/>
      <c r="X32" s="37"/>
      <c r="Y32" s="118"/>
      <c r="Z32" s="37" t="s">
        <v>36</v>
      </c>
      <c r="AA32" s="37">
        <v>3</v>
      </c>
      <c r="AB32" s="37">
        <v>2</v>
      </c>
    </row>
    <row r="33" spans="1:28" ht="12.75" customHeight="1" x14ac:dyDescent="0.25">
      <c r="A33" s="26"/>
      <c r="B33" s="46" t="str">
        <f>CHOOSE(1+MOD(startday+1-2,7),"Su","M","Tu","W","Th","F","Sa")</f>
        <v>Sa</v>
      </c>
      <c r="C33" s="49" t="str">
        <f>CHOOSE(1+MOD(startday+2-2,7),"Su","M","Tu","W","Th","F","Sa")</f>
        <v>Su</v>
      </c>
      <c r="D33" s="49" t="str">
        <f>CHOOSE(1+MOD(startday+3-2,7),"Su","M","Tu","W","Th","F","Sa")</f>
        <v>M</v>
      </c>
      <c r="E33" s="49" t="str">
        <f>CHOOSE(1+MOD(startday+4-2,7),"Su","M","Tu","W","Th","F","Sa")</f>
        <v>Tu</v>
      </c>
      <c r="F33" s="49" t="str">
        <f>CHOOSE(1+MOD(startday+5-2,7),"Su","M","Tu","W","Th","F","Sa")</f>
        <v>W</v>
      </c>
      <c r="G33" s="49" t="str">
        <f>CHOOSE(1+MOD(startday+6-2,7),"Su","M","Tu","W","Th","F","Sa")</f>
        <v>Th</v>
      </c>
      <c r="H33" s="55" t="str">
        <f>CHOOSE(1+MOD(startday+7-2,7),"Su","M","Tu","W","Th","F","Sa")</f>
        <v>F</v>
      </c>
      <c r="I33" s="40"/>
      <c r="J33" s="63"/>
      <c r="K33" s="153"/>
      <c r="L33" s="40"/>
      <c r="M33" s="55" t="str">
        <f>CHOOSE(1+MOD(startday+1-2,7),"Su","M","Tu","W","Th","F","Sa")</f>
        <v>Sa</v>
      </c>
      <c r="N33" s="49" t="str">
        <f>CHOOSE(1+MOD(startday+2-2,7),"Su","M","Tu","W","Th","F","Sa")</f>
        <v>Su</v>
      </c>
      <c r="O33" s="49" t="str">
        <f>CHOOSE(1+MOD(startday+3-2,7),"Su","M","Tu","W","Th","F","Sa")</f>
        <v>M</v>
      </c>
      <c r="P33" s="49" t="str">
        <f>CHOOSE(1+MOD(startday+4-2,7),"Su","M","Tu","W","Th","F","Sa")</f>
        <v>Tu</v>
      </c>
      <c r="Q33" s="49" t="str">
        <f>CHOOSE(1+MOD(startday+5-2,7),"Su","M","Tu","W","Th","F","Sa")</f>
        <v>W</v>
      </c>
      <c r="R33" s="49" t="str">
        <f>CHOOSE(1+MOD(startday+6-2,7),"Su","M","Tu","W","Th","F","Sa")</f>
        <v>Th</v>
      </c>
      <c r="S33" s="55" t="str">
        <f>CHOOSE(1+MOD(startday+7-2,7),"Su","M","Tu","W","Th","F","Sa")</f>
        <v>F</v>
      </c>
      <c r="T33" s="40"/>
      <c r="U33" s="63"/>
      <c r="V33" s="65"/>
      <c r="W33" s="26"/>
      <c r="X33" s="26"/>
      <c r="Y33" s="118"/>
      <c r="Z33" s="26"/>
      <c r="AA33" s="26">
        <f t="shared" ref="AA33:AB33" si="32">SUM(AA23:AA32)</f>
        <v>30</v>
      </c>
      <c r="AB33" s="26">
        <f t="shared" si="32"/>
        <v>14</v>
      </c>
    </row>
    <row r="34" spans="1:28" ht="12.75" customHeight="1" x14ac:dyDescent="0.25">
      <c r="A34" s="26"/>
      <c r="B34" s="161" t="str">
        <f>IF(WEEKDAY(B32,1)=startday,B32,"")</f>
        <v/>
      </c>
      <c r="C34" s="75" t="str">
        <f>IF(B34="",IF(WEEKDAY(B32,1)=MOD(startday,7)+1,B32,""),B34+1)</f>
        <v/>
      </c>
      <c r="D34" s="75" t="str">
        <f>IF(C34="",IF(WEEKDAY(B32,1)=MOD(startday+1,7)+1,B32,""),C34+1)</f>
        <v/>
      </c>
      <c r="E34" s="93" t="str">
        <f>IF(D34="",IF(WEEKDAY(B32,1)=MOD(startday+2,7)+1,B32,""),D34+1)</f>
        <v/>
      </c>
      <c r="F34" s="115" t="str">
        <f>IF(E34="",IF(WEEKDAY(B32,1)=MOD(startday+3,7)+1,B32,""),E34+1)</f>
        <v/>
      </c>
      <c r="G34" s="93">
        <f>IF(F34="",IF(WEEKDAY(B32,1)=MOD(startday+4,7)+1,B32,""),F34+1)</f>
        <v>46296</v>
      </c>
      <c r="H34" s="107">
        <f>IF(G34="",IF(WEEKDAY(B32,1)=MOD(startday+5,7)+1,B32,""),G34+1)</f>
        <v>46297</v>
      </c>
      <c r="I34" s="40"/>
      <c r="J34" s="162" t="s">
        <v>132</v>
      </c>
      <c r="K34" s="158" t="s">
        <v>133</v>
      </c>
      <c r="L34" s="40"/>
      <c r="M34" s="86" t="str">
        <f>IF(WEEKDAY(M32,1)=startday,M32,"")</f>
        <v/>
      </c>
      <c r="N34" s="86" t="str">
        <f>IF(M34="",IF(WEEKDAY(M32,1)=MOD(startday,7)+1,M32,""),M34+1)</f>
        <v/>
      </c>
      <c r="O34" s="75" t="str">
        <f>IF(N34="",IF(WEEKDAY(M32,1)=MOD(startday+1,7)+1,M32,""),N34+1)</f>
        <v/>
      </c>
      <c r="P34" s="75" t="str">
        <f>IF(O34="",IF(WEEKDAY(M32,1)=MOD(startday+2,7)+1,M32,""),O34+1)</f>
        <v/>
      </c>
      <c r="Q34" s="115" t="str">
        <f>IF(P34="",IF(WEEKDAY(M32,1)=MOD(startday+3,7)+1,M32,""),P34+1)</f>
        <v/>
      </c>
      <c r="R34" s="75">
        <f>IF(Q34="",IF(WEEKDAY(M32,1)=MOD(startday+4,7)+1,M32,""),Q34+1)</f>
        <v>46478</v>
      </c>
      <c r="S34" s="107">
        <f>IF(R34="",IF(WEEKDAY(M32,1)=MOD(startday+5,7)+1,M32,""),R34+1)</f>
        <v>46479</v>
      </c>
      <c r="T34" s="40"/>
      <c r="U34" s="63"/>
      <c r="V34" s="65"/>
      <c r="W34" s="26"/>
      <c r="X34" s="26"/>
      <c r="Y34" s="226"/>
      <c r="Z34" s="26"/>
      <c r="AA34" s="26"/>
      <c r="AB34" s="26"/>
    </row>
    <row r="35" spans="1:28" ht="12.75" customHeight="1" x14ac:dyDescent="0.25">
      <c r="A35" s="26"/>
      <c r="B35" s="71">
        <f t="shared" ref="B35:B39" si="33">IF(H34="","",IF(MONTH(H34+1)&lt;&gt;MONTH(H34),"",H34+1))</f>
        <v>46298</v>
      </c>
      <c r="C35" s="86">
        <f t="shared" ref="C35:H35" si="34">IF(B35="","",IF(MONTH(B35+1)&lt;&gt;MONTH(B35),"",B35+1))</f>
        <v>46299</v>
      </c>
      <c r="D35" s="115">
        <f t="shared" si="34"/>
        <v>46300</v>
      </c>
      <c r="E35" s="115">
        <f t="shared" si="34"/>
        <v>46301</v>
      </c>
      <c r="F35" s="115">
        <f t="shared" si="34"/>
        <v>46302</v>
      </c>
      <c r="G35" s="115">
        <f t="shared" si="34"/>
        <v>46303</v>
      </c>
      <c r="H35" s="165">
        <f t="shared" si="34"/>
        <v>46304</v>
      </c>
      <c r="I35" s="40"/>
      <c r="J35" s="166" t="s">
        <v>142</v>
      </c>
      <c r="K35" s="88" t="s">
        <v>143</v>
      </c>
      <c r="L35" s="40"/>
      <c r="M35" s="86">
        <f t="shared" ref="M35:M39" si="35">IF(S34="","",IF(MONTH(S34+1)&lt;&gt;MONTH(S34),"",S34+1))</f>
        <v>46480</v>
      </c>
      <c r="N35" s="86">
        <f t="shared" ref="N35:S35" si="36">IF(M35="","",IF(MONTH(M35+1)&lt;&gt;MONTH(M35),"",M35+1))</f>
        <v>46481</v>
      </c>
      <c r="O35" s="75">
        <f t="shared" si="36"/>
        <v>46482</v>
      </c>
      <c r="P35" s="115">
        <f t="shared" si="36"/>
        <v>46483</v>
      </c>
      <c r="Q35" s="115">
        <f t="shared" si="36"/>
        <v>46484</v>
      </c>
      <c r="R35" s="75">
        <f t="shared" si="36"/>
        <v>46485</v>
      </c>
      <c r="S35" s="107">
        <f t="shared" si="36"/>
        <v>46486</v>
      </c>
      <c r="T35" s="40"/>
      <c r="U35" s="104" t="s">
        <v>118</v>
      </c>
      <c r="V35" s="167" t="s">
        <v>144</v>
      </c>
      <c r="W35" s="26"/>
      <c r="X35" s="26"/>
      <c r="Y35" s="227"/>
      <c r="Z35" s="26"/>
      <c r="AA35" s="26"/>
      <c r="AB35" s="26"/>
    </row>
    <row r="36" spans="1:28" ht="12.75" customHeight="1" x14ac:dyDescent="0.25">
      <c r="A36" s="26"/>
      <c r="B36" s="71">
        <f t="shared" si="33"/>
        <v>46305</v>
      </c>
      <c r="C36" s="86">
        <f t="shared" ref="C36:H36" si="37">IF(B36="","",IF(MONTH(B36+1)&lt;&gt;MONTH(B36),"",B36+1))</f>
        <v>46306</v>
      </c>
      <c r="D36" s="75">
        <f t="shared" si="37"/>
        <v>46307</v>
      </c>
      <c r="E36" s="75">
        <f t="shared" si="37"/>
        <v>46308</v>
      </c>
      <c r="F36" s="115">
        <f t="shared" si="37"/>
        <v>46309</v>
      </c>
      <c r="G36" s="75">
        <f t="shared" si="37"/>
        <v>46310</v>
      </c>
      <c r="H36" s="107">
        <f t="shared" si="37"/>
        <v>46311</v>
      </c>
      <c r="I36" s="40"/>
      <c r="J36" s="123"/>
      <c r="K36" s="168"/>
      <c r="L36" s="40"/>
      <c r="M36" s="86">
        <f t="shared" si="35"/>
        <v>46487</v>
      </c>
      <c r="N36" s="86">
        <f t="shared" ref="N36:S36" si="38">IF(M36="","",IF(MONTH(M36+1)&lt;&gt;MONTH(M36),"",M36+1))</f>
        <v>46488</v>
      </c>
      <c r="O36" s="75">
        <f t="shared" si="38"/>
        <v>46489</v>
      </c>
      <c r="P36" s="75">
        <f t="shared" si="38"/>
        <v>46490</v>
      </c>
      <c r="Q36" s="115">
        <f t="shared" si="38"/>
        <v>46491</v>
      </c>
      <c r="R36" s="75">
        <f t="shared" si="38"/>
        <v>46492</v>
      </c>
      <c r="S36" s="107">
        <f t="shared" si="38"/>
        <v>46493</v>
      </c>
      <c r="T36" s="40"/>
      <c r="U36" s="123"/>
      <c r="V36" s="124"/>
      <c r="W36" s="26"/>
      <c r="X36" s="26"/>
      <c r="Y36" s="227"/>
      <c r="Z36" s="26"/>
      <c r="AA36" s="26"/>
      <c r="AB36" s="26"/>
    </row>
    <row r="37" spans="1:28" ht="12.75" customHeight="1" x14ac:dyDescent="0.25">
      <c r="A37" s="26"/>
      <c r="B37" s="71">
        <f t="shared" si="33"/>
        <v>46312</v>
      </c>
      <c r="C37" s="86">
        <f t="shared" ref="C37:H37" si="39">IF(B37="","",IF(MONTH(B37+1)&lt;&gt;MONTH(B37),"",B37+1))</f>
        <v>46313</v>
      </c>
      <c r="D37" s="75">
        <f t="shared" si="39"/>
        <v>46314</v>
      </c>
      <c r="E37" s="75">
        <f t="shared" si="39"/>
        <v>46315</v>
      </c>
      <c r="F37" s="115">
        <f t="shared" si="39"/>
        <v>46316</v>
      </c>
      <c r="G37" s="75">
        <f t="shared" si="39"/>
        <v>46317</v>
      </c>
      <c r="H37" s="107">
        <f t="shared" si="39"/>
        <v>46318</v>
      </c>
      <c r="I37" s="40"/>
      <c r="J37" s="123"/>
      <c r="K37" s="40"/>
      <c r="L37" s="40"/>
      <c r="M37" s="86">
        <f t="shared" si="35"/>
        <v>46494</v>
      </c>
      <c r="N37" s="86">
        <f t="shared" ref="N37:S37" si="40">IF(M37="","",IF(MONTH(M37+1)&lt;&gt;MONTH(M37),"",M37+1))</f>
        <v>46495</v>
      </c>
      <c r="O37" s="75">
        <f t="shared" si="40"/>
        <v>46496</v>
      </c>
      <c r="P37" s="75">
        <f t="shared" si="40"/>
        <v>46497</v>
      </c>
      <c r="Q37" s="75">
        <f t="shared" si="40"/>
        <v>46498</v>
      </c>
      <c r="R37" s="75">
        <f t="shared" si="40"/>
        <v>46499</v>
      </c>
      <c r="S37" s="107">
        <f t="shared" si="40"/>
        <v>46500</v>
      </c>
      <c r="T37" s="40"/>
      <c r="U37" s="123"/>
      <c r="V37" s="124"/>
      <c r="W37" s="26"/>
      <c r="X37" s="26"/>
      <c r="Y37" s="227"/>
      <c r="Z37" s="26"/>
      <c r="AA37" s="26"/>
      <c r="AB37" s="26"/>
    </row>
    <row r="38" spans="1:28" ht="12.75" customHeight="1" x14ac:dyDescent="0.25">
      <c r="A38" s="26"/>
      <c r="B38" s="71">
        <f t="shared" si="33"/>
        <v>46319</v>
      </c>
      <c r="C38" s="86">
        <f t="shared" ref="C38:H38" si="41">IF(B38="","",IF(MONTH(B38+1)&lt;&gt;MONTH(B38),"",B38+1))</f>
        <v>46320</v>
      </c>
      <c r="D38" s="75">
        <f t="shared" si="41"/>
        <v>46321</v>
      </c>
      <c r="E38" s="75">
        <f t="shared" si="41"/>
        <v>46322</v>
      </c>
      <c r="F38" s="115">
        <f t="shared" si="41"/>
        <v>46323</v>
      </c>
      <c r="G38" s="75">
        <f t="shared" si="41"/>
        <v>46324</v>
      </c>
      <c r="H38" s="107">
        <f t="shared" si="41"/>
        <v>46325</v>
      </c>
      <c r="I38" s="40"/>
      <c r="J38" s="123"/>
      <c r="K38" s="40" t="s">
        <v>146</v>
      </c>
      <c r="L38" s="40"/>
      <c r="M38" s="86">
        <f t="shared" si="35"/>
        <v>46501</v>
      </c>
      <c r="N38" s="86">
        <f t="shared" ref="N38:S38" si="42">IF(M38="","",IF(MONTH(M38+1)&lt;&gt;MONTH(M38),"",M38+1))</f>
        <v>46502</v>
      </c>
      <c r="O38" s="75">
        <f t="shared" si="42"/>
        <v>46503</v>
      </c>
      <c r="P38" s="75">
        <f t="shared" si="42"/>
        <v>46504</v>
      </c>
      <c r="Q38" s="75">
        <f t="shared" si="42"/>
        <v>46505</v>
      </c>
      <c r="R38" s="75">
        <f t="shared" si="42"/>
        <v>46506</v>
      </c>
      <c r="S38" s="107">
        <f t="shared" si="42"/>
        <v>46507</v>
      </c>
      <c r="T38" s="40"/>
      <c r="U38" s="123"/>
      <c r="V38" s="124"/>
      <c r="W38" s="26"/>
      <c r="X38" s="26"/>
      <c r="Y38" s="227"/>
      <c r="Z38" s="26"/>
      <c r="AA38" s="26"/>
      <c r="AB38" s="26"/>
    </row>
    <row r="39" spans="1:28" ht="9" customHeight="1" x14ac:dyDescent="0.25">
      <c r="A39" s="26"/>
      <c r="B39" s="71">
        <f t="shared" si="33"/>
        <v>46326</v>
      </c>
      <c r="C39" s="75" t="str">
        <f t="shared" ref="C39:H39" si="43">IF(B39="","",IF(MONTH(B39+1)&lt;&gt;MONTH(B39),"",B39+1))</f>
        <v/>
      </c>
      <c r="D39" s="75" t="str">
        <f t="shared" si="43"/>
        <v/>
      </c>
      <c r="E39" s="75" t="str">
        <f t="shared" si="43"/>
        <v/>
      </c>
      <c r="F39" s="75" t="str">
        <f t="shared" si="43"/>
        <v/>
      </c>
      <c r="G39" s="75" t="str">
        <f t="shared" si="43"/>
        <v/>
      </c>
      <c r="H39" s="86" t="str">
        <f t="shared" si="43"/>
        <v/>
      </c>
      <c r="I39" s="40"/>
      <c r="J39" s="123"/>
      <c r="K39" s="40"/>
      <c r="L39" s="40"/>
      <c r="M39" s="86" t="str">
        <f t="shared" si="35"/>
        <v/>
      </c>
      <c r="N39" s="75" t="str">
        <f t="shared" ref="N39:S39" si="44">IF(M39="","",IF(MONTH(M39+1)&lt;&gt;MONTH(M39),"",M39+1))</f>
        <v/>
      </c>
      <c r="O39" s="75" t="str">
        <f t="shared" si="44"/>
        <v/>
      </c>
      <c r="P39" s="75" t="str">
        <f t="shared" si="44"/>
        <v/>
      </c>
      <c r="Q39" s="75" t="str">
        <f t="shared" si="44"/>
        <v/>
      </c>
      <c r="R39" s="75" t="str">
        <f t="shared" si="44"/>
        <v/>
      </c>
      <c r="S39" s="86" t="str">
        <f t="shared" si="44"/>
        <v/>
      </c>
      <c r="T39" s="40"/>
      <c r="U39" s="123"/>
      <c r="V39" s="124"/>
      <c r="W39" s="26"/>
      <c r="X39" s="26"/>
      <c r="Y39" s="118"/>
      <c r="Z39" s="26"/>
      <c r="AA39" s="26"/>
      <c r="AB39" s="26"/>
    </row>
    <row r="40" spans="1:28" ht="4.5" customHeight="1" x14ac:dyDescent="0.25">
      <c r="A40" s="26"/>
      <c r="B40" s="126"/>
      <c r="C40" s="40"/>
      <c r="D40" s="40"/>
      <c r="E40" s="40"/>
      <c r="F40" s="40"/>
      <c r="G40" s="40"/>
      <c r="H40" s="40"/>
      <c r="I40" s="40"/>
      <c r="J40" s="123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124"/>
      <c r="W40" s="26"/>
      <c r="X40" s="26"/>
      <c r="Y40" s="118"/>
      <c r="Z40" s="26"/>
      <c r="AA40" s="26"/>
      <c r="AB40" s="26"/>
    </row>
    <row r="41" spans="1:28" ht="12.75" customHeight="1" x14ac:dyDescent="0.25">
      <c r="A41" s="37"/>
      <c r="B41" s="219">
        <f>DATE(2025+1,11,1)</f>
        <v>46327</v>
      </c>
      <c r="C41" s="220"/>
      <c r="D41" s="220"/>
      <c r="E41" s="220"/>
      <c r="F41" s="220"/>
      <c r="G41" s="220"/>
      <c r="H41" s="221"/>
      <c r="I41" s="40"/>
      <c r="J41" s="222" t="s">
        <v>22</v>
      </c>
      <c r="K41" s="223"/>
      <c r="L41" s="40"/>
      <c r="M41" s="224">
        <f>DATE(2026+1,5,1)</f>
        <v>46508</v>
      </c>
      <c r="N41" s="220"/>
      <c r="O41" s="220"/>
      <c r="P41" s="220"/>
      <c r="Q41" s="220"/>
      <c r="R41" s="220"/>
      <c r="S41" s="221"/>
      <c r="T41" s="40"/>
      <c r="U41" s="222" t="s">
        <v>36</v>
      </c>
      <c r="V41" s="225"/>
      <c r="W41" s="37"/>
      <c r="X41" s="37"/>
      <c r="Y41" s="226"/>
      <c r="Z41" s="37"/>
      <c r="AA41" s="37"/>
      <c r="AB41" s="37"/>
    </row>
    <row r="42" spans="1:28" ht="12.75" customHeight="1" x14ac:dyDescent="0.25">
      <c r="A42" s="26"/>
      <c r="B42" s="46" t="str">
        <f>CHOOSE(1+MOD(startday+1-2,7),"Su","M","Tu","W","Th","F","Sa")</f>
        <v>Sa</v>
      </c>
      <c r="C42" s="49" t="str">
        <f>CHOOSE(1+MOD(startday+2-2,7),"Su","M","Tu","W","Th","F","Sa")</f>
        <v>Su</v>
      </c>
      <c r="D42" s="49" t="str">
        <f>CHOOSE(1+MOD(startday+3-2,7),"Su","M","Tu","W","Th","F","Sa")</f>
        <v>M</v>
      </c>
      <c r="E42" s="49" t="str">
        <f>CHOOSE(1+MOD(startday+4-2,7),"Su","M","Tu","W","Th","F","Sa")</f>
        <v>Tu</v>
      </c>
      <c r="F42" s="49" t="str">
        <f>CHOOSE(1+MOD(startday+5-2,7),"Su","M","Tu","W","Th","F","Sa")</f>
        <v>W</v>
      </c>
      <c r="G42" s="49" t="str">
        <f>CHOOSE(1+MOD(startday+6-2,7),"Su","M","Tu","W","Th","F","Sa")</f>
        <v>Th</v>
      </c>
      <c r="H42" s="55" t="str">
        <f>CHOOSE(1+MOD(startday+7-2,7),"Su","M","Tu","W","Th","F","Sa")</f>
        <v>F</v>
      </c>
      <c r="I42" s="40"/>
      <c r="J42" s="63"/>
      <c r="K42" s="153"/>
      <c r="L42" s="40"/>
      <c r="M42" s="55" t="str">
        <f>CHOOSE(1+MOD(startday+1-2,7),"Su","M","Tu","W","Th","F","Sa")</f>
        <v>Sa</v>
      </c>
      <c r="N42" s="49" t="str">
        <f>CHOOSE(1+MOD(startday+2-2,7),"Su","M","Tu","W","Th","F","Sa")</f>
        <v>Su</v>
      </c>
      <c r="O42" s="49" t="str">
        <f>CHOOSE(1+MOD(startday+3-2,7),"Su","M","Tu","W","Th","F","Sa")</f>
        <v>M</v>
      </c>
      <c r="P42" s="49" t="str">
        <f>CHOOSE(1+MOD(startday+4-2,7),"Su","M","Tu","W","Th","F","Sa")</f>
        <v>Tu</v>
      </c>
      <c r="Q42" s="49" t="str">
        <f>CHOOSE(1+MOD(startday+5-2,7),"Su","M","Tu","W","Th","F","Sa")</f>
        <v>W</v>
      </c>
      <c r="R42" s="49" t="str">
        <f>CHOOSE(1+MOD(startday+6-2,7),"Su","M","Tu","W","Th","F","Sa")</f>
        <v>Th</v>
      </c>
      <c r="S42" s="55" t="str">
        <f>CHOOSE(1+MOD(startday+7-2,7),"Su","M","Tu","W","Th","F","Sa")</f>
        <v>F</v>
      </c>
      <c r="T42" s="40"/>
      <c r="U42" s="63"/>
      <c r="V42" s="65"/>
      <c r="W42" s="26"/>
      <c r="X42" s="26"/>
      <c r="Y42" s="227"/>
      <c r="Z42" s="26"/>
      <c r="AA42" s="26"/>
      <c r="AB42" s="26"/>
    </row>
    <row r="43" spans="1:28" ht="12.75" customHeight="1" x14ac:dyDescent="0.25">
      <c r="A43" s="26"/>
      <c r="B43" s="71"/>
      <c r="C43" s="183">
        <v>1</v>
      </c>
      <c r="D43" s="130">
        <v>2</v>
      </c>
      <c r="E43" s="130">
        <v>3</v>
      </c>
      <c r="F43" s="184">
        <v>4</v>
      </c>
      <c r="G43" s="185">
        <v>5</v>
      </c>
      <c r="H43" s="185">
        <v>6</v>
      </c>
      <c r="I43" s="40"/>
      <c r="J43" s="56" t="s">
        <v>156</v>
      </c>
      <c r="K43" s="57" t="s">
        <v>59</v>
      </c>
      <c r="L43" s="40"/>
      <c r="M43" s="86">
        <v>46508</v>
      </c>
      <c r="N43" s="186">
        <f>IF(M43="",IF(WEEKDAY(M41,1)=MOD(startday,7)+1,M41,""),M43+1)</f>
        <v>46509</v>
      </c>
      <c r="O43" s="75">
        <f>IF(N43="",IF(WEEKDAY(M41,1)=MOD(startday+1,7)+1,M41,""),N43+1)</f>
        <v>46510</v>
      </c>
      <c r="P43" s="75">
        <f>IF(O43="",IF(WEEKDAY(M41,1)=MOD(startday+2,7)+1,M41,""),O43+1)</f>
        <v>46511</v>
      </c>
      <c r="Q43" s="115">
        <f>IF(P43="",IF(WEEKDAY(M41,1)=MOD(startday+3,7)+1,M41,""),P43+1)</f>
        <v>46512</v>
      </c>
      <c r="R43" s="75">
        <f>IF(Q43="",IF(WEEKDAY(M41,1)=MOD(startday+4,7)+1,M41,""),Q43+1)</f>
        <v>46513</v>
      </c>
      <c r="S43" s="107">
        <f>IF(R43="",IF(WEEKDAY(M41,1)=MOD(startday+5,7)+1,M41,""),R43+1)</f>
        <v>46514</v>
      </c>
      <c r="T43" s="40"/>
      <c r="U43" s="187" t="s">
        <v>157</v>
      </c>
      <c r="V43" s="188"/>
      <c r="W43" s="26"/>
      <c r="X43" s="26"/>
      <c r="Y43" s="227"/>
      <c r="Z43" s="26"/>
      <c r="AA43" s="26"/>
      <c r="AB43" s="26"/>
    </row>
    <row r="44" spans="1:28" ht="12.75" customHeight="1" x14ac:dyDescent="0.25">
      <c r="A44" s="26"/>
      <c r="B44" s="128">
        <v>7</v>
      </c>
      <c r="C44" s="183">
        <v>8</v>
      </c>
      <c r="D44" s="130">
        <v>9</v>
      </c>
      <c r="E44" s="130">
        <v>10</v>
      </c>
      <c r="F44" s="184">
        <v>11</v>
      </c>
      <c r="G44" s="130">
        <v>12</v>
      </c>
      <c r="H44" s="189">
        <v>13</v>
      </c>
      <c r="I44" s="40"/>
      <c r="J44" s="63"/>
      <c r="K44" s="153"/>
      <c r="L44" s="40"/>
      <c r="M44" s="86">
        <f t="shared" ref="M44:M48" si="45">IF(S43="","",IF(MONTH(S43+1)&lt;&gt;MONTH(S43),"",S43+1))</f>
        <v>46515</v>
      </c>
      <c r="N44" s="190">
        <f t="shared" ref="N44:S44" si="46">IF(M44="","",IF(MONTH(M44+1)&lt;&gt;MONTH(M44),"",M44+1))</f>
        <v>46516</v>
      </c>
      <c r="O44" s="75">
        <f t="shared" si="46"/>
        <v>46517</v>
      </c>
      <c r="P44" s="75">
        <f t="shared" si="46"/>
        <v>46518</v>
      </c>
      <c r="Q44" s="75">
        <f t="shared" si="46"/>
        <v>46519</v>
      </c>
      <c r="R44" s="75">
        <f t="shared" si="46"/>
        <v>46520</v>
      </c>
      <c r="S44" s="191">
        <f t="shared" si="46"/>
        <v>46521</v>
      </c>
      <c r="T44" s="40"/>
      <c r="U44" s="192" t="s">
        <v>158</v>
      </c>
      <c r="V44" s="193" t="s">
        <v>159</v>
      </c>
      <c r="W44" s="26"/>
      <c r="X44" s="26"/>
      <c r="Y44" s="227"/>
      <c r="Z44" s="26"/>
      <c r="AA44" s="26"/>
      <c r="AB44" s="26"/>
    </row>
    <row r="45" spans="1:28" ht="12.75" customHeight="1" x14ac:dyDescent="0.25">
      <c r="A45" s="26"/>
      <c r="B45" s="128">
        <v>14</v>
      </c>
      <c r="C45" s="183">
        <v>15</v>
      </c>
      <c r="D45" s="130">
        <v>16</v>
      </c>
      <c r="E45" s="130">
        <v>17</v>
      </c>
      <c r="F45" s="184">
        <v>18</v>
      </c>
      <c r="G45" s="130">
        <v>19</v>
      </c>
      <c r="H45" s="189">
        <v>20</v>
      </c>
      <c r="I45" s="40"/>
      <c r="J45" s="123"/>
      <c r="K45" s="40"/>
      <c r="L45" s="40"/>
      <c r="M45" s="86">
        <f t="shared" si="45"/>
        <v>46522</v>
      </c>
      <c r="N45" s="190">
        <f t="shared" ref="N45:S45" si="47">IF(M45="","",IF(MONTH(M45+1)&lt;&gt;MONTH(M45),"",M45+1))</f>
        <v>46523</v>
      </c>
      <c r="O45" s="75">
        <f t="shared" si="47"/>
        <v>46524</v>
      </c>
      <c r="P45" s="75">
        <f t="shared" si="47"/>
        <v>46525</v>
      </c>
      <c r="Q45" s="115">
        <f t="shared" si="47"/>
        <v>46526</v>
      </c>
      <c r="R45" s="75">
        <f t="shared" si="47"/>
        <v>46527</v>
      </c>
      <c r="S45" s="191">
        <f t="shared" si="47"/>
        <v>46528</v>
      </c>
      <c r="T45" s="40"/>
      <c r="U45" s="194" t="s">
        <v>160</v>
      </c>
      <c r="V45" s="195" t="s">
        <v>161</v>
      </c>
      <c r="W45" s="26"/>
      <c r="X45" s="26"/>
      <c r="Y45" s="227"/>
      <c r="Z45" s="26"/>
      <c r="AA45" s="26"/>
      <c r="AB45" s="26"/>
    </row>
    <row r="46" spans="1:28" ht="12.75" customHeight="1" x14ac:dyDescent="0.25">
      <c r="A46" s="26"/>
      <c r="B46" s="128">
        <v>21</v>
      </c>
      <c r="C46" s="183">
        <v>22</v>
      </c>
      <c r="D46" s="196">
        <v>23</v>
      </c>
      <c r="E46" s="196">
        <v>24</v>
      </c>
      <c r="F46" s="196">
        <v>25</v>
      </c>
      <c r="G46" s="196">
        <v>26</v>
      </c>
      <c r="H46" s="196">
        <v>27</v>
      </c>
      <c r="I46" s="40"/>
      <c r="J46" s="123"/>
      <c r="K46" s="40"/>
      <c r="L46" s="40"/>
      <c r="M46" s="86">
        <f t="shared" si="45"/>
        <v>46529</v>
      </c>
      <c r="N46" s="190">
        <f t="shared" ref="N46:S46" si="48">IF(M46="","",IF(MONTH(M46+1)&lt;&gt;MONTH(M46),"",M46+1))</f>
        <v>46530</v>
      </c>
      <c r="O46" s="75">
        <f t="shared" si="48"/>
        <v>46531</v>
      </c>
      <c r="P46" s="197">
        <f t="shared" si="48"/>
        <v>46532</v>
      </c>
      <c r="Q46" s="75">
        <f t="shared" si="48"/>
        <v>46533</v>
      </c>
      <c r="R46" s="198">
        <f t="shared" si="48"/>
        <v>46534</v>
      </c>
      <c r="S46" s="107">
        <f t="shared" si="48"/>
        <v>46535</v>
      </c>
      <c r="T46" s="40"/>
      <c r="U46" s="147" t="s">
        <v>162</v>
      </c>
      <c r="V46" s="102" t="s">
        <v>163</v>
      </c>
      <c r="W46" s="26"/>
      <c r="X46" s="26"/>
      <c r="Y46" s="118"/>
      <c r="Z46" s="26"/>
      <c r="AA46" s="26"/>
      <c r="AB46" s="26"/>
    </row>
    <row r="47" spans="1:28" ht="12.75" customHeight="1" x14ac:dyDescent="0.25">
      <c r="A47" s="26"/>
      <c r="B47" s="199">
        <v>28</v>
      </c>
      <c r="C47" s="200">
        <v>29</v>
      </c>
      <c r="D47" s="130">
        <v>30</v>
      </c>
      <c r="E47" s="93"/>
      <c r="F47" s="93" t="str">
        <f t="shared" ref="F47:H47" si="49">IF(E47="","",IF(MONTH(E47+1)&lt;&gt;MONTH(E47),"",E47+1))</f>
        <v/>
      </c>
      <c r="G47" s="86" t="str">
        <f t="shared" si="49"/>
        <v/>
      </c>
      <c r="H47" s="86" t="str">
        <f t="shared" si="49"/>
        <v/>
      </c>
      <c r="I47" s="40"/>
      <c r="J47" s="147" t="s">
        <v>164</v>
      </c>
      <c r="K47" s="158" t="s">
        <v>165</v>
      </c>
      <c r="L47" s="40"/>
      <c r="M47" s="119">
        <f t="shared" si="45"/>
        <v>46536</v>
      </c>
      <c r="N47" s="190">
        <f t="shared" ref="N47:S47" si="50">IF(M47="","",IF(MONTH(M47+1)&lt;&gt;MONTH(M47),"",M47+1))</f>
        <v>46537</v>
      </c>
      <c r="O47" s="93">
        <f t="shared" si="50"/>
        <v>46538</v>
      </c>
      <c r="P47" s="75" t="str">
        <f t="shared" si="50"/>
        <v/>
      </c>
      <c r="Q47" s="75" t="str">
        <f t="shared" si="50"/>
        <v/>
      </c>
      <c r="R47" s="75" t="str">
        <f t="shared" si="50"/>
        <v/>
      </c>
      <c r="S47" s="75" t="str">
        <f t="shared" si="50"/>
        <v/>
      </c>
      <c r="T47" s="40"/>
      <c r="U47" s="26"/>
      <c r="V47" s="26"/>
      <c r="W47" s="26"/>
      <c r="X47" s="26"/>
      <c r="Y47" s="118"/>
      <c r="Z47" s="26"/>
      <c r="AA47" s="26"/>
      <c r="AB47" s="26"/>
    </row>
    <row r="48" spans="1:28" ht="9" customHeight="1" x14ac:dyDescent="0.25">
      <c r="A48" s="26"/>
      <c r="B48" s="71" t="str">
        <f>IF(H47="","",IF(MONTH(H47+1)&lt;&gt;MONTH(H47),"",H47+1))</f>
        <v/>
      </c>
      <c r="C48" s="75" t="str">
        <f t="shared" ref="C48:H48" si="51">IF(B48="","",IF(MONTH(B48+1)&lt;&gt;MONTH(B48),"",B48+1))</f>
        <v/>
      </c>
      <c r="D48" s="75" t="str">
        <f t="shared" si="51"/>
        <v/>
      </c>
      <c r="E48" s="75" t="str">
        <f t="shared" si="51"/>
        <v/>
      </c>
      <c r="F48" s="75" t="str">
        <f t="shared" si="51"/>
        <v/>
      </c>
      <c r="G48" s="75" t="str">
        <f t="shared" si="51"/>
        <v/>
      </c>
      <c r="H48" s="86" t="str">
        <f t="shared" si="51"/>
        <v/>
      </c>
      <c r="I48" s="40"/>
      <c r="J48" s="147">
        <v>26</v>
      </c>
      <c r="K48" s="158" t="s">
        <v>166</v>
      </c>
      <c r="L48" s="40"/>
      <c r="M48" s="86" t="str">
        <f t="shared" si="45"/>
        <v/>
      </c>
      <c r="N48" s="86" t="str">
        <f t="shared" ref="N48:S48" si="52">IF(M48="","",IF(MONTH(M48+1)&lt;&gt;MONTH(M48),"",M48+1))</f>
        <v/>
      </c>
      <c r="O48" s="75" t="str">
        <f t="shared" si="52"/>
        <v/>
      </c>
      <c r="P48" s="75" t="str">
        <f t="shared" si="52"/>
        <v/>
      </c>
      <c r="Q48" s="75" t="str">
        <f t="shared" si="52"/>
        <v/>
      </c>
      <c r="R48" s="75" t="str">
        <f t="shared" si="52"/>
        <v/>
      </c>
      <c r="S48" s="86" t="str">
        <f t="shared" si="52"/>
        <v/>
      </c>
      <c r="T48" s="40"/>
      <c r="U48" s="123"/>
      <c r="V48" s="124"/>
      <c r="W48" s="26"/>
      <c r="X48" s="26"/>
      <c r="Y48" s="118"/>
      <c r="Z48" s="26"/>
      <c r="AA48" s="26"/>
      <c r="AB48" s="26"/>
    </row>
    <row r="49" spans="1:28" ht="4.5" customHeight="1" x14ac:dyDescent="0.25">
      <c r="A49" s="26"/>
      <c r="B49" s="126"/>
      <c r="C49" s="40"/>
      <c r="D49" s="40"/>
      <c r="E49" s="40"/>
      <c r="F49" s="40"/>
      <c r="G49" s="40"/>
      <c r="H49" s="40"/>
      <c r="I49" s="40"/>
      <c r="J49" s="123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124"/>
      <c r="W49" s="26"/>
      <c r="X49" s="26"/>
      <c r="Y49" s="118"/>
      <c r="Z49" s="26"/>
      <c r="AA49" s="26"/>
      <c r="AB49" s="26"/>
    </row>
    <row r="50" spans="1:28" ht="12.75" customHeight="1" x14ac:dyDescent="0.25">
      <c r="A50" s="37"/>
      <c r="B50" s="219">
        <f>DATE(2025+1,12,1)</f>
        <v>46357</v>
      </c>
      <c r="C50" s="220"/>
      <c r="D50" s="220"/>
      <c r="E50" s="220"/>
      <c r="F50" s="220"/>
      <c r="G50" s="220"/>
      <c r="H50" s="221"/>
      <c r="I50" s="40"/>
      <c r="J50" s="222" t="s">
        <v>25</v>
      </c>
      <c r="K50" s="223"/>
      <c r="L50" s="40"/>
      <c r="M50" s="224">
        <f>DATE(2026+1,6,1)</f>
        <v>46539</v>
      </c>
      <c r="N50" s="220"/>
      <c r="O50" s="220"/>
      <c r="P50" s="220"/>
      <c r="Q50" s="220"/>
      <c r="R50" s="220"/>
      <c r="S50" s="221"/>
      <c r="T50" s="40"/>
      <c r="U50" s="222" t="s">
        <v>38</v>
      </c>
      <c r="V50" s="225"/>
      <c r="W50" s="37"/>
      <c r="X50" s="37"/>
      <c r="Y50" s="226"/>
      <c r="Z50" s="37"/>
      <c r="AA50" s="37"/>
      <c r="AB50" s="37"/>
    </row>
    <row r="51" spans="1:28" ht="12.75" customHeight="1" x14ac:dyDescent="0.25">
      <c r="A51" s="26"/>
      <c r="B51" s="46" t="str">
        <f>CHOOSE(1+MOD(startday+1-2,7),"Su","M","Tu","W","Th","F","Sa")</f>
        <v>Sa</v>
      </c>
      <c r="C51" s="49" t="str">
        <f>CHOOSE(1+MOD(startday+2-2,7),"Su","M","Tu","W","Th","F","Sa")</f>
        <v>Su</v>
      </c>
      <c r="D51" s="49" t="str">
        <f>CHOOSE(1+MOD(startday+3-2,7),"Su","M","Tu","W","Th","F","Sa")</f>
        <v>M</v>
      </c>
      <c r="E51" s="49" t="str">
        <f>CHOOSE(1+MOD(startday+4-2,7),"Su","M","Tu","W","Th","F","Sa")</f>
        <v>Tu</v>
      </c>
      <c r="F51" s="49" t="str">
        <f>CHOOSE(1+MOD(startday+5-2,7),"Su","M","Tu","W","Th","F","Sa")</f>
        <v>W</v>
      </c>
      <c r="G51" s="49" t="str">
        <f>CHOOSE(1+MOD(startday+6-2,7),"Su","M","Tu","W","Th","F","Sa")</f>
        <v>Th</v>
      </c>
      <c r="H51" s="55" t="str">
        <f>CHOOSE(1+MOD(startday+7-2,7),"Su","M","Tu","W","Th","F","Sa")</f>
        <v>F</v>
      </c>
      <c r="I51" s="40"/>
      <c r="J51" s="63"/>
      <c r="K51" s="153"/>
      <c r="L51" s="40"/>
      <c r="M51" s="55" t="str">
        <f>CHOOSE(1+MOD(startday+1-2,7),"Su","M","Tu","W","Th","F","Sa")</f>
        <v>Sa</v>
      </c>
      <c r="N51" s="49" t="str">
        <f>CHOOSE(1+MOD(startday+2-2,7),"Su","M","Tu","W","Th","F","Sa")</f>
        <v>Su</v>
      </c>
      <c r="O51" s="49" t="str">
        <f>CHOOSE(1+MOD(startday+3-2,7),"Su","M","Tu","W","Th","F","Sa")</f>
        <v>M</v>
      </c>
      <c r="P51" s="49" t="str">
        <f>CHOOSE(1+MOD(startday+4-2,7),"Su","M","Tu","W","Th","F","Sa")</f>
        <v>Tu</v>
      </c>
      <c r="Q51" s="49" t="str">
        <f>CHOOSE(1+MOD(startday+5-2,7),"Su","M","Tu","W","Th","F","Sa")</f>
        <v>W</v>
      </c>
      <c r="R51" s="49" t="str">
        <f>CHOOSE(1+MOD(startday+6-2,7),"Su","M","Tu","W","Th","F","Sa")</f>
        <v>Th</v>
      </c>
      <c r="S51" s="55" t="str">
        <f>CHOOSE(1+MOD(startday+7-2,7),"Su","M","Tu","W","Th","F","Sa")</f>
        <v>F</v>
      </c>
      <c r="T51" s="40"/>
      <c r="U51" s="63"/>
      <c r="V51" s="65"/>
      <c r="W51" s="26"/>
      <c r="X51" s="26"/>
      <c r="Y51" s="227"/>
      <c r="Z51" s="201"/>
      <c r="AA51" s="26"/>
      <c r="AB51" s="26"/>
    </row>
    <row r="52" spans="1:28" ht="12.75" customHeight="1" x14ac:dyDescent="0.25">
      <c r="A52" s="26"/>
      <c r="B52" s="71" t="str">
        <f>IF(WEEKDAY(B50,1)=startday,B50,"")</f>
        <v/>
      </c>
      <c r="C52" s="86" t="str">
        <f>IF(B52="",IF(WEEKDAY(B50,1)=MOD(startday,7)+1,B50,""),B52+1)</f>
        <v/>
      </c>
      <c r="D52" s="75" t="str">
        <f>IF(C52="",IF(WEEKDAY(B50,1)=MOD(startday+1,7)+1,B50,""),C52+1)</f>
        <v/>
      </c>
      <c r="E52" s="75">
        <f>IF(D52="",IF(WEEKDAY(B50,1)=MOD(startday+2,7)+1,B50,""),D52+1)</f>
        <v>46357</v>
      </c>
      <c r="F52" s="115">
        <f>IF(E52="",IF(WEEKDAY(B50,1)=MOD(startday+3,7)+1,B50,""),E52+1)</f>
        <v>46358</v>
      </c>
      <c r="G52" s="75">
        <f>IF(F52="",IF(WEEKDAY(B50,1)=MOD(startday+4,7)+1,B50,""),F52+1)</f>
        <v>46359</v>
      </c>
      <c r="H52" s="107">
        <f>IF(G52="",IF(WEEKDAY(B50,1)=MOD(startday+5,7)+1,B50,""),G52+1)</f>
        <v>46360</v>
      </c>
      <c r="I52" s="40"/>
      <c r="J52" s="63"/>
      <c r="K52" s="153"/>
      <c r="L52" s="40"/>
      <c r="M52" s="86" t="str">
        <f>IF(WEEKDAY(M50,1)=startday,M50,"")</f>
        <v/>
      </c>
      <c r="N52" s="86" t="str">
        <f>IF(M52="",IF(WEEKDAY(M50,1)=MOD(startday,7)+1,M50,""),M52+1)</f>
        <v/>
      </c>
      <c r="O52" s="75" t="str">
        <f>IF(N52="",IF(WEEKDAY(M50,1)=MOD(startday+1,7)+1,M50,""),N52+1)</f>
        <v/>
      </c>
      <c r="P52" s="75">
        <f>IF(O52="",IF(WEEKDAY(M50,1)=MOD(startday+2,7)+1,M50,""),O52+1)</f>
        <v>46539</v>
      </c>
      <c r="Q52" s="115">
        <f>IF(P52="",IF(WEEKDAY(M50,1)=MOD(startday+3,7)+1,M50,""),P52+1)</f>
        <v>46540</v>
      </c>
      <c r="R52" s="75">
        <f>IF(Q52="",IF(WEEKDAY(M50,1)=MOD(startday+4,7)+1,M50,""),Q52+1)</f>
        <v>46541</v>
      </c>
      <c r="S52" s="115">
        <f>IF(R52="",IF(WEEKDAY(M50,1)=MOD(startday+5,7)+1,M50,""),R52+1)</f>
        <v>46542</v>
      </c>
      <c r="T52" s="40"/>
      <c r="U52" s="63"/>
      <c r="V52" s="65"/>
      <c r="W52" s="26"/>
      <c r="X52" s="26"/>
      <c r="Y52" s="227"/>
      <c r="Z52" s="26"/>
      <c r="AA52" s="26"/>
      <c r="AB52" s="26"/>
    </row>
    <row r="53" spans="1:28" ht="12.75" customHeight="1" x14ac:dyDescent="0.25">
      <c r="A53" s="26"/>
      <c r="B53" s="71">
        <f t="shared" ref="B53:B57" si="53">IF(H52="","",IF(MONTH(H52+1)&lt;&gt;MONTH(H52),"",H52+1))</f>
        <v>46361</v>
      </c>
      <c r="C53" s="86">
        <f t="shared" ref="C53:H53" si="54">IF(B53="","",IF(MONTH(B53+1)&lt;&gt;MONTH(B53),"",B53+1))</f>
        <v>46362</v>
      </c>
      <c r="D53" s="75">
        <f t="shared" si="54"/>
        <v>46363</v>
      </c>
      <c r="E53" s="75">
        <f t="shared" si="54"/>
        <v>46364</v>
      </c>
      <c r="F53" s="115">
        <f t="shared" si="54"/>
        <v>46365</v>
      </c>
      <c r="G53" s="75">
        <f t="shared" si="54"/>
        <v>46366</v>
      </c>
      <c r="H53" s="107">
        <f t="shared" si="54"/>
        <v>46367</v>
      </c>
      <c r="I53" s="40"/>
      <c r="J53" s="63"/>
      <c r="K53" s="153"/>
      <c r="L53" s="40"/>
      <c r="M53" s="86">
        <f t="shared" ref="M53:M57" si="55">IF(S52="","",IF(MONTH(S52+1)&lt;&gt;MONTH(S52),"",S52+1))</f>
        <v>46543</v>
      </c>
      <c r="N53" s="86">
        <f t="shared" ref="N53:S53" si="56">IF(M53="","",IF(MONTH(M53+1)&lt;&gt;MONTH(M53),"",M53+1))</f>
        <v>46544</v>
      </c>
      <c r="O53" s="75">
        <f t="shared" si="56"/>
        <v>46545</v>
      </c>
      <c r="P53" s="202">
        <f t="shared" si="56"/>
        <v>46546</v>
      </c>
      <c r="Q53" s="75">
        <f t="shared" si="56"/>
        <v>46547</v>
      </c>
      <c r="R53" s="115">
        <f t="shared" si="56"/>
        <v>46548</v>
      </c>
      <c r="S53" s="115">
        <f t="shared" si="56"/>
        <v>46549</v>
      </c>
      <c r="T53" s="40"/>
      <c r="U53" s="194" t="s">
        <v>125</v>
      </c>
      <c r="V53" s="195" t="s">
        <v>167</v>
      </c>
      <c r="W53" s="26"/>
      <c r="X53" s="26"/>
      <c r="Y53" s="227"/>
      <c r="Z53" s="26"/>
      <c r="AA53" s="26"/>
      <c r="AB53" s="26"/>
    </row>
    <row r="54" spans="1:28" ht="12.75" customHeight="1" x14ac:dyDescent="0.25">
      <c r="A54" s="26"/>
      <c r="B54" s="71">
        <f t="shared" si="53"/>
        <v>46368</v>
      </c>
      <c r="C54" s="86">
        <f t="shared" ref="C54:H54" si="57">IF(B54="","",IF(MONTH(B54+1)&lt;&gt;MONTH(B54),"",B54+1))</f>
        <v>46369</v>
      </c>
      <c r="D54" s="75">
        <f t="shared" si="57"/>
        <v>46370</v>
      </c>
      <c r="E54" s="75">
        <f t="shared" si="57"/>
        <v>46371</v>
      </c>
      <c r="F54" s="115">
        <f t="shared" si="57"/>
        <v>46372</v>
      </c>
      <c r="G54" s="75">
        <f t="shared" si="57"/>
        <v>46373</v>
      </c>
      <c r="H54" s="146">
        <f t="shared" si="57"/>
        <v>46374</v>
      </c>
      <c r="I54" s="40"/>
      <c r="J54" s="123"/>
      <c r="K54" s="40"/>
      <c r="L54" s="40"/>
      <c r="M54" s="86">
        <f t="shared" si="55"/>
        <v>46550</v>
      </c>
      <c r="N54" s="86">
        <f t="shared" ref="N54:S54" si="58">IF(M54="","",IF(MONTH(M54+1)&lt;&gt;MONTH(M54),"",M54+1))</f>
        <v>46551</v>
      </c>
      <c r="O54" s="75">
        <f t="shared" si="58"/>
        <v>46552</v>
      </c>
      <c r="P54" s="202">
        <f t="shared" si="58"/>
        <v>46553</v>
      </c>
      <c r="Q54" s="115">
        <f t="shared" si="58"/>
        <v>46554</v>
      </c>
      <c r="R54" s="75">
        <f t="shared" si="58"/>
        <v>46555</v>
      </c>
      <c r="S54" s="115">
        <f t="shared" si="58"/>
        <v>46556</v>
      </c>
      <c r="T54" s="40"/>
      <c r="U54" s="194" t="s">
        <v>109</v>
      </c>
      <c r="V54" s="195" t="s">
        <v>168</v>
      </c>
      <c r="W54" s="26"/>
      <c r="X54" s="26"/>
      <c r="Y54" s="227"/>
      <c r="Z54" s="26"/>
      <c r="AA54" s="26"/>
      <c r="AB54" s="26"/>
    </row>
    <row r="55" spans="1:28" ht="12.75" customHeight="1" x14ac:dyDescent="0.25">
      <c r="A55" s="26"/>
      <c r="B55" s="203">
        <f t="shared" si="53"/>
        <v>46375</v>
      </c>
      <c r="C55" s="119">
        <f t="shared" ref="C55:H55" si="59">IF(B55="","",IF(MONTH(B55+1)&lt;&gt;MONTH(B55),"",B55+1))</f>
        <v>46376</v>
      </c>
      <c r="D55" s="93">
        <f t="shared" si="59"/>
        <v>46377</v>
      </c>
      <c r="E55" s="93">
        <f t="shared" si="59"/>
        <v>46378</v>
      </c>
      <c r="F55" s="93">
        <f t="shared" si="59"/>
        <v>46379</v>
      </c>
      <c r="G55" s="93">
        <f t="shared" si="59"/>
        <v>46380</v>
      </c>
      <c r="H55" s="93">
        <f t="shared" si="59"/>
        <v>46381</v>
      </c>
      <c r="I55" s="40"/>
      <c r="J55" s="147" t="s">
        <v>169</v>
      </c>
      <c r="K55" s="158" t="s">
        <v>170</v>
      </c>
      <c r="L55" s="40"/>
      <c r="M55" s="86">
        <f t="shared" si="55"/>
        <v>46557</v>
      </c>
      <c r="N55" s="86">
        <f t="shared" ref="N55:S55" si="60">IF(M55="","",IF(MONTH(M55+1)&lt;&gt;MONTH(M55),"",M55+1))</f>
        <v>46558</v>
      </c>
      <c r="O55" s="75">
        <f t="shared" si="60"/>
        <v>46559</v>
      </c>
      <c r="P55" s="75">
        <f t="shared" si="60"/>
        <v>46560</v>
      </c>
      <c r="Q55" s="75">
        <f t="shared" si="60"/>
        <v>46561</v>
      </c>
      <c r="R55" s="75">
        <f t="shared" si="60"/>
        <v>46562</v>
      </c>
      <c r="S55" s="75">
        <f t="shared" si="60"/>
        <v>46563</v>
      </c>
      <c r="T55" s="40"/>
      <c r="U55" s="204"/>
      <c r="V55" s="205"/>
      <c r="W55" s="26"/>
      <c r="X55" s="26"/>
      <c r="Y55" s="227"/>
      <c r="Z55" s="26"/>
      <c r="AA55" s="26"/>
      <c r="AB55" s="26"/>
    </row>
    <row r="56" spans="1:28" ht="12.75" customHeight="1" x14ac:dyDescent="0.25">
      <c r="A56" s="26"/>
      <c r="B56" s="203">
        <f t="shared" si="53"/>
        <v>46382</v>
      </c>
      <c r="C56" s="119">
        <f t="shared" ref="C56:H56" si="61">IF(B56="","",IF(MONTH(B56+1)&lt;&gt;MONTH(B56),"",B56+1))</f>
        <v>46383</v>
      </c>
      <c r="D56" s="93">
        <f t="shared" si="61"/>
        <v>46384</v>
      </c>
      <c r="E56" s="93">
        <f t="shared" si="61"/>
        <v>46385</v>
      </c>
      <c r="F56" s="93">
        <f t="shared" si="61"/>
        <v>46386</v>
      </c>
      <c r="G56" s="93">
        <f t="shared" si="61"/>
        <v>46387</v>
      </c>
      <c r="H56" s="86" t="str">
        <f t="shared" si="61"/>
        <v/>
      </c>
      <c r="I56" s="40"/>
      <c r="J56" s="147">
        <v>25</v>
      </c>
      <c r="K56" s="158" t="s">
        <v>171</v>
      </c>
      <c r="L56" s="40"/>
      <c r="M56" s="86">
        <f t="shared" si="55"/>
        <v>46564</v>
      </c>
      <c r="N56" s="86">
        <f t="shared" ref="N56:S56" si="62">IF(M56="","",IF(MONTH(M56+1)&lt;&gt;MONTH(M56),"",M56+1))</f>
        <v>46565</v>
      </c>
      <c r="O56" s="75">
        <f t="shared" si="62"/>
        <v>46566</v>
      </c>
      <c r="P56" s="75">
        <f t="shared" si="62"/>
        <v>46567</v>
      </c>
      <c r="Q56" s="75">
        <f t="shared" si="62"/>
        <v>46568</v>
      </c>
      <c r="R56" s="86" t="str">
        <f t="shared" si="62"/>
        <v/>
      </c>
      <c r="S56" s="86" t="str">
        <f t="shared" si="62"/>
        <v/>
      </c>
      <c r="T56" s="40"/>
      <c r="U56" s="123"/>
      <c r="V56" s="124"/>
      <c r="W56" s="26"/>
      <c r="X56" s="26"/>
      <c r="Y56" s="118"/>
      <c r="Z56" s="26"/>
      <c r="AA56" s="26"/>
      <c r="AB56" s="26"/>
    </row>
    <row r="57" spans="1:28" ht="9" customHeight="1" x14ac:dyDescent="0.25">
      <c r="A57" s="26"/>
      <c r="B57" s="154" t="str">
        <f t="shared" si="53"/>
        <v/>
      </c>
      <c r="C57" s="93" t="str">
        <f t="shared" ref="C57:H57" si="63">IF(B57="","",IF(MONTH(B57+1)&lt;&gt;MONTH(B57),"",B57+1))</f>
        <v/>
      </c>
      <c r="D57" s="75" t="str">
        <f t="shared" si="63"/>
        <v/>
      </c>
      <c r="E57" s="75" t="str">
        <f t="shared" si="63"/>
        <v/>
      </c>
      <c r="F57" s="75" t="str">
        <f t="shared" si="63"/>
        <v/>
      </c>
      <c r="G57" s="75" t="str">
        <f t="shared" si="63"/>
        <v/>
      </c>
      <c r="H57" s="86" t="str">
        <f t="shared" si="63"/>
        <v/>
      </c>
      <c r="I57" s="40"/>
      <c r="J57" s="123"/>
      <c r="K57" s="40"/>
      <c r="L57" s="40"/>
      <c r="M57" s="86" t="str">
        <f t="shared" si="55"/>
        <v/>
      </c>
      <c r="N57" s="86" t="str">
        <f t="shared" ref="N57:S57" si="64">IF(M57="","",IF(MONTH(M57+1)&lt;&gt;MONTH(M57),"",M57+1))</f>
        <v/>
      </c>
      <c r="O57" s="75" t="str">
        <f t="shared" si="64"/>
        <v/>
      </c>
      <c r="P57" s="75" t="str">
        <f t="shared" si="64"/>
        <v/>
      </c>
      <c r="Q57" s="75" t="str">
        <f t="shared" si="64"/>
        <v/>
      </c>
      <c r="R57" s="75" t="str">
        <f t="shared" si="64"/>
        <v/>
      </c>
      <c r="S57" s="86" t="str">
        <f t="shared" si="64"/>
        <v/>
      </c>
      <c r="T57" s="40"/>
      <c r="U57" s="123"/>
      <c r="V57" s="124"/>
      <c r="W57" s="26"/>
      <c r="X57" s="26"/>
      <c r="Y57" s="118"/>
      <c r="Z57" s="26"/>
      <c r="AA57" s="26"/>
      <c r="AB57" s="26"/>
    </row>
    <row r="58" spans="1:28" ht="4.5" customHeight="1" x14ac:dyDescent="0.25">
      <c r="A58" s="26"/>
      <c r="B58" s="126"/>
      <c r="C58" s="40"/>
      <c r="D58" s="40"/>
      <c r="E58" s="40"/>
      <c r="F58" s="40"/>
      <c r="G58" s="40"/>
      <c r="H58" s="40"/>
      <c r="I58" s="40"/>
      <c r="J58" s="123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124"/>
      <c r="W58" s="26"/>
      <c r="X58" s="26"/>
      <c r="Y58" s="26"/>
      <c r="Z58" s="26"/>
      <c r="AA58" s="26"/>
      <c r="AB58" s="26"/>
    </row>
    <row r="59" spans="1:28" ht="12.75" customHeight="1" x14ac:dyDescent="0.25">
      <c r="B59" s="228" t="s">
        <v>172</v>
      </c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30"/>
    </row>
    <row r="60" spans="1:28" ht="12.75" customHeight="1" x14ac:dyDescent="0.25">
      <c r="B60" s="231"/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3"/>
    </row>
    <row r="61" spans="1:28" ht="12.75" hidden="1" customHeight="1" x14ac:dyDescent="0.25">
      <c r="B61" s="234" t="s">
        <v>174</v>
      </c>
      <c r="C61" s="229"/>
      <c r="D61" s="229"/>
      <c r="E61" s="229"/>
      <c r="F61" s="229"/>
      <c r="G61" s="229"/>
      <c r="H61" s="229"/>
      <c r="I61" s="229"/>
      <c r="J61" s="229"/>
      <c r="K61" s="229"/>
      <c r="L61" s="234" t="s">
        <v>175</v>
      </c>
      <c r="M61" s="229"/>
      <c r="N61" s="229"/>
      <c r="O61" s="229"/>
      <c r="P61" s="229"/>
      <c r="Q61" s="229"/>
      <c r="R61" s="229"/>
      <c r="S61" s="229"/>
      <c r="T61" s="229"/>
      <c r="U61" s="229"/>
      <c r="V61" s="230"/>
    </row>
    <row r="62" spans="1:28" ht="12.75" hidden="1" customHeight="1" x14ac:dyDescent="0.25">
      <c r="B62" s="235"/>
      <c r="C62" s="227"/>
      <c r="D62" s="227"/>
      <c r="E62" s="227"/>
      <c r="F62" s="227"/>
      <c r="G62" s="227"/>
      <c r="H62" s="227"/>
      <c r="I62" s="227"/>
      <c r="J62" s="227"/>
      <c r="K62" s="227"/>
      <c r="L62" s="235"/>
      <c r="M62" s="227"/>
      <c r="N62" s="227"/>
      <c r="O62" s="227"/>
      <c r="P62" s="227"/>
      <c r="Q62" s="227"/>
      <c r="R62" s="227"/>
      <c r="S62" s="227"/>
      <c r="T62" s="227"/>
      <c r="U62" s="227"/>
      <c r="V62" s="236"/>
    </row>
    <row r="63" spans="1:28" ht="6" hidden="1" customHeight="1" x14ac:dyDescent="0.25">
      <c r="B63" s="235"/>
      <c r="C63" s="227"/>
      <c r="D63" s="227"/>
      <c r="E63" s="227"/>
      <c r="F63" s="227"/>
      <c r="G63" s="227"/>
      <c r="H63" s="227"/>
      <c r="I63" s="227"/>
      <c r="J63" s="227"/>
      <c r="K63" s="227"/>
      <c r="L63" s="235"/>
      <c r="M63" s="227"/>
      <c r="N63" s="227"/>
      <c r="O63" s="227"/>
      <c r="P63" s="227"/>
      <c r="Q63" s="227"/>
      <c r="R63" s="227"/>
      <c r="S63" s="227"/>
      <c r="T63" s="227"/>
      <c r="U63" s="227"/>
      <c r="V63" s="236"/>
    </row>
    <row r="64" spans="1:28" ht="12.75" hidden="1" customHeight="1" x14ac:dyDescent="0.25">
      <c r="A64" s="206"/>
      <c r="B64" s="234" t="s">
        <v>176</v>
      </c>
      <c r="C64" s="229"/>
      <c r="D64" s="229"/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30"/>
      <c r="W64" s="206"/>
      <c r="X64" s="206"/>
      <c r="Y64" s="206"/>
      <c r="Z64" s="206"/>
      <c r="AA64" s="206"/>
      <c r="AB64" s="206"/>
    </row>
    <row r="65" spans="2:22" ht="12.75" hidden="1" customHeight="1" x14ac:dyDescent="0.25">
      <c r="B65" s="235"/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36"/>
    </row>
    <row r="66" spans="2:22" ht="12.75" hidden="1" customHeight="1" x14ac:dyDescent="0.25">
      <c r="B66" s="235"/>
      <c r="C66" s="227"/>
      <c r="D66" s="227"/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36"/>
    </row>
    <row r="67" spans="2:22" ht="9.75" hidden="1" customHeight="1" x14ac:dyDescent="0.25">
      <c r="B67" s="235"/>
      <c r="C67" s="227"/>
      <c r="D67" s="227"/>
      <c r="E67" s="227"/>
      <c r="F67" s="227"/>
      <c r="G67" s="227"/>
      <c r="H67" s="227"/>
      <c r="I67" s="227"/>
      <c r="J67" s="227"/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36"/>
    </row>
    <row r="68" spans="2:22" ht="24.75" hidden="1" customHeight="1" x14ac:dyDescent="0.25">
      <c r="B68" s="231"/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3"/>
    </row>
    <row r="69" spans="2:22" ht="12.75" customHeight="1" x14ac:dyDescent="0.25"/>
    <row r="70" spans="2:22" ht="12.75" customHeight="1" x14ac:dyDescent="0.25"/>
    <row r="71" spans="2:22" ht="12.75" customHeight="1" x14ac:dyDescent="0.25"/>
    <row r="72" spans="2:22" ht="12.75" customHeight="1" x14ac:dyDescent="0.25">
      <c r="J72" s="207"/>
    </row>
    <row r="73" spans="2:22" ht="12.75" customHeight="1" x14ac:dyDescent="0.25"/>
    <row r="74" spans="2:22" ht="12.75" customHeight="1" x14ac:dyDescent="0.25"/>
    <row r="75" spans="2:22" ht="12.75" customHeight="1" x14ac:dyDescent="0.25"/>
    <row r="76" spans="2:22" ht="12.75" customHeight="1" x14ac:dyDescent="0.25"/>
    <row r="77" spans="2:22" ht="12.75" customHeight="1" x14ac:dyDescent="0.25"/>
    <row r="78" spans="2:22" ht="12.75" customHeight="1" x14ac:dyDescent="0.25"/>
    <row r="79" spans="2:22" ht="12.75" customHeight="1" x14ac:dyDescent="0.25"/>
    <row r="80" spans="2:22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34">
    <mergeCell ref="B64:V68"/>
    <mergeCell ref="M32:S32"/>
    <mergeCell ref="U32:V32"/>
    <mergeCell ref="Y34:Y38"/>
    <mergeCell ref="M41:S41"/>
    <mergeCell ref="U41:V41"/>
    <mergeCell ref="M50:S50"/>
    <mergeCell ref="U50:V50"/>
    <mergeCell ref="Y25:Y29"/>
    <mergeCell ref="Y41:Y45"/>
    <mergeCell ref="Y50:Y55"/>
    <mergeCell ref="B59:V60"/>
    <mergeCell ref="B61:K63"/>
    <mergeCell ref="L61:V63"/>
    <mergeCell ref="U14:V14"/>
    <mergeCell ref="Y17:Y20"/>
    <mergeCell ref="J23:K23"/>
    <mergeCell ref="M23:S23"/>
    <mergeCell ref="U23:V23"/>
    <mergeCell ref="B41:H41"/>
    <mergeCell ref="J41:K41"/>
    <mergeCell ref="B50:H50"/>
    <mergeCell ref="J50:K50"/>
    <mergeCell ref="M14:S14"/>
    <mergeCell ref="B14:H14"/>
    <mergeCell ref="J14:K14"/>
    <mergeCell ref="B23:H23"/>
    <mergeCell ref="B32:H32"/>
    <mergeCell ref="J32:K32"/>
    <mergeCell ref="B3:V3"/>
    <mergeCell ref="B5:H5"/>
    <mergeCell ref="J5:K5"/>
    <mergeCell ref="M5:S5"/>
    <mergeCell ref="U5:V5"/>
  </mergeCells>
  <conditionalFormatting sqref="B7:H12 M7:S12 B16:G19 M16:S21 B20:H21 B25:H30 M25:S30 B34:H39 M34:S39 M43:R46 B43:H48 M47:S48 B52:H57 M52:S57">
    <cfRule type="expression" dxfId="3" priority="1" stopIfTrue="1">
      <formula>OR(WEEKDAY(B7,1)=1,WEEKDAY(B7,1)=7)</formula>
    </cfRule>
    <cfRule type="cellIs" dxfId="2" priority="2" stopIfTrue="1" operator="equal">
      <formula>""</formula>
    </cfRule>
  </conditionalFormatting>
  <conditionalFormatting sqref="C13">
    <cfRule type="containsText" dxfId="1" priority="3" operator="containsText" text="Vertex42.com">
      <formula>NOT(ISERROR(SEARCH(("Vertex42.com"),(C13))))</formula>
    </cfRule>
  </conditionalFormatting>
  <printOptions horizontalCentered="1"/>
  <pageMargins left="0.25" right="0.25" top="0.25" bottom="0.35" header="0" footer="0"/>
  <pageSetup orientation="landscape"/>
  <headerFooter>
    <oddFooter>&amp;L00-047Calendar Template © 2021 by Vertex42.com. Free to print.&amp;R00-047https://www.vertex42.com/calendars/school-calendar.html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M982"/>
  <sheetViews>
    <sheetView workbookViewId="0"/>
  </sheetViews>
  <sheetFormatPr defaultColWidth="12.6640625" defaultRowHeight="15" customHeight="1" x14ac:dyDescent="0.25"/>
  <cols>
    <col min="1" max="1" width="9.88671875" customWidth="1"/>
    <col min="2" max="3" width="8.88671875" customWidth="1"/>
    <col min="4" max="4" width="20.109375" customWidth="1"/>
    <col min="5" max="5" width="11.88671875" customWidth="1"/>
    <col min="6" max="6" width="17.33203125" customWidth="1"/>
    <col min="7" max="10" width="12.33203125" customWidth="1"/>
    <col min="11" max="11" width="16.77734375" customWidth="1"/>
    <col min="12" max="23" width="6.109375" customWidth="1"/>
    <col min="24" max="39" width="17.33203125" customWidth="1"/>
  </cols>
  <sheetData>
    <row r="1" spans="1:39" ht="14.4" x14ac:dyDescent="0.3">
      <c r="A1" s="2" t="s">
        <v>1</v>
      </c>
      <c r="B1" s="4" t="s">
        <v>2</v>
      </c>
      <c r="C1" s="4" t="s">
        <v>4</v>
      </c>
      <c r="D1" s="6" t="s">
        <v>5</v>
      </c>
      <c r="E1" s="6" t="s">
        <v>6</v>
      </c>
      <c r="F1" s="7" t="s">
        <v>7</v>
      </c>
      <c r="G1" s="7" t="s">
        <v>9</v>
      </c>
      <c r="H1" s="8" t="s">
        <v>10</v>
      </c>
      <c r="I1" s="8" t="s">
        <v>11</v>
      </c>
      <c r="J1" s="7" t="s">
        <v>13</v>
      </c>
      <c r="K1" s="7" t="s">
        <v>14</v>
      </c>
      <c r="L1" s="11" t="s">
        <v>9</v>
      </c>
      <c r="M1" s="13" t="s">
        <v>10</v>
      </c>
      <c r="N1" s="13" t="s">
        <v>11</v>
      </c>
      <c r="O1" s="13" t="s">
        <v>23</v>
      </c>
      <c r="P1" s="13" t="s">
        <v>26</v>
      </c>
      <c r="Q1" s="13" t="s">
        <v>28</v>
      </c>
      <c r="R1" s="16" t="s">
        <v>9</v>
      </c>
      <c r="S1" s="17" t="s">
        <v>10</v>
      </c>
      <c r="T1" s="17" t="s">
        <v>11</v>
      </c>
      <c r="U1" s="17" t="s">
        <v>23</v>
      </c>
      <c r="V1" s="17" t="s">
        <v>26</v>
      </c>
      <c r="W1" s="17" t="s">
        <v>28</v>
      </c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</row>
    <row r="2" spans="1:39" ht="14.4" x14ac:dyDescent="0.3">
      <c r="A2" s="22">
        <v>46273</v>
      </c>
      <c r="B2" s="31" t="str">
        <f t="shared" ref="B2:B256" si="0">TEXT(A2,"dddd")</f>
        <v>Tuesday</v>
      </c>
      <c r="C2" s="31" t="s">
        <v>48</v>
      </c>
      <c r="D2" s="32" t="s">
        <v>49</v>
      </c>
      <c r="E2" s="33" t="s">
        <v>50</v>
      </c>
      <c r="F2" s="33" t="s">
        <v>51</v>
      </c>
      <c r="G2" s="34" t="s">
        <v>52</v>
      </c>
      <c r="H2" s="34" t="s">
        <v>52</v>
      </c>
      <c r="I2" s="34" t="s">
        <v>52</v>
      </c>
      <c r="J2" s="34" t="s">
        <v>52</v>
      </c>
      <c r="K2" s="34" t="s">
        <v>52</v>
      </c>
      <c r="L2" s="39">
        <f t="shared" ref="L2:P2" si="1">IF(AND($E2="In Session",G2="Yes"),1,IF(AND($E2="In Session",G2="Half Day"),0.5,0))</f>
        <v>1</v>
      </c>
      <c r="M2" s="39">
        <f t="shared" si="1"/>
        <v>1</v>
      </c>
      <c r="N2" s="39">
        <f t="shared" si="1"/>
        <v>1</v>
      </c>
      <c r="O2" s="39">
        <f t="shared" si="1"/>
        <v>1</v>
      </c>
      <c r="P2" s="39">
        <f t="shared" si="1"/>
        <v>1</v>
      </c>
      <c r="Q2" s="39">
        <f t="shared" ref="Q2:Q256" si="2">IF(AND($E2="In Session",K2="Yes"),1,IF(AND($E2="In Session",K2="Half Day"),0.5,0))</f>
        <v>1</v>
      </c>
      <c r="R2" s="44">
        <f t="array" ref="R2">IF(L2&gt;0,L2*_xlfn.XLOOKUP(R$1,'Instructional Time Calc'!$A:$A,'Instructional Time Calc'!$H:$H,"?"),0)</f>
        <v>6.2500000000000009</v>
      </c>
      <c r="S2" s="44">
        <f t="array" ref="S2">IF(M2&gt;0,M2*_xlfn.XLOOKUP(S$1,'Instructional Time Calc'!$A:$A,'Instructional Time Calc'!$H:$H,"?"),0)</f>
        <v>6.5000000000000009</v>
      </c>
      <c r="T2" s="44">
        <f t="array" ref="T2">IF(N2&gt;0,N2*_xlfn.XLOOKUP(T$1,'Instructional Time Calc'!$A:$A,'Instructional Time Calc'!$H:$H,"?"),0)</f>
        <v>6.5000000000000009</v>
      </c>
      <c r="U2" s="44">
        <f t="array" ref="U2">IF(O2&gt;0,O2*_xlfn.XLOOKUP(U$1,'Instructional Time Calc'!$A:$A,'Instructional Time Calc'!$H:$H,"?"),0)</f>
        <v>6.6666666666666679</v>
      </c>
      <c r="V2" s="44">
        <f t="array" ref="V2">IF(P2&gt;0,P2*_xlfn.XLOOKUP(V$1,'Instructional Time Calc'!$A:$A,'Instructional Time Calc'!$H:$H,"?"),0)</f>
        <v>7.1666666666666661</v>
      </c>
      <c r="W2" s="44">
        <f t="array" ref="W2">IF(Q2&gt;0,Q2*_xlfn.XLOOKUP(W$1,'Instructional Time Calc'!$A:$A,'Instructional Time Calc'!$H:$H,"?"),0)</f>
        <v>7.1666666666666661</v>
      </c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</row>
    <row r="3" spans="1:39" ht="14.4" x14ac:dyDescent="0.3">
      <c r="A3" s="47">
        <v>46274</v>
      </c>
      <c r="B3" s="48" t="str">
        <f t="shared" si="0"/>
        <v>Wednesday</v>
      </c>
      <c r="C3" s="48" t="s">
        <v>48</v>
      </c>
      <c r="D3" s="50" t="s">
        <v>49</v>
      </c>
      <c r="E3" s="51" t="s">
        <v>50</v>
      </c>
      <c r="F3" s="52"/>
      <c r="G3" s="52" t="s">
        <v>52</v>
      </c>
      <c r="H3" s="52" t="s">
        <v>52</v>
      </c>
      <c r="I3" s="52" t="s">
        <v>52</v>
      </c>
      <c r="J3" s="52" t="s">
        <v>52</v>
      </c>
      <c r="K3" s="52" t="s">
        <v>52</v>
      </c>
      <c r="L3" s="53">
        <f t="shared" ref="L3:P3" si="3">IF(AND($E3="In Session",G3="Yes"),1,IF(AND($E3="In Session",G3="Half Day"),0.5,0))</f>
        <v>1</v>
      </c>
      <c r="M3" s="53">
        <f t="shared" si="3"/>
        <v>1</v>
      </c>
      <c r="N3" s="53">
        <f t="shared" si="3"/>
        <v>1</v>
      </c>
      <c r="O3" s="53">
        <f t="shared" si="3"/>
        <v>1</v>
      </c>
      <c r="P3" s="53">
        <f t="shared" si="3"/>
        <v>1</v>
      </c>
      <c r="Q3" s="53">
        <f t="shared" si="2"/>
        <v>1</v>
      </c>
      <c r="R3" s="54">
        <f t="array" ref="R3">IF(L3&gt;0,L3*_xlfn.XLOOKUP(R$1,'Instructional Time Calc'!$A:$A,'Instructional Time Calc'!$H:$H,"?"),0)</f>
        <v>6.2500000000000009</v>
      </c>
      <c r="S3" s="54">
        <f t="array" ref="S3">IF(M3&gt;0,M3*_xlfn.XLOOKUP(S$1,'Instructional Time Calc'!$A:$A,'Instructional Time Calc'!$H:$H,"?"),0)</f>
        <v>6.5000000000000009</v>
      </c>
      <c r="T3" s="54">
        <f t="array" ref="T3">IF(N3&gt;0,N3*_xlfn.XLOOKUP(T$1,'Instructional Time Calc'!$A:$A,'Instructional Time Calc'!$H:$H,"?"),0)</f>
        <v>6.5000000000000009</v>
      </c>
      <c r="U3" s="54">
        <f t="array" ref="U3">IF(O3&gt;0,O3*_xlfn.XLOOKUP(U$1,'Instructional Time Calc'!$A:$A,'Instructional Time Calc'!$H:$H,"?"),0)</f>
        <v>6.6666666666666679</v>
      </c>
      <c r="V3" s="54">
        <f t="array" ref="V3">IF(P3&gt;0,P3*_xlfn.XLOOKUP(V$1,'Instructional Time Calc'!$A:$A,'Instructional Time Calc'!$H:$H,"?"),0)</f>
        <v>7.1666666666666661</v>
      </c>
      <c r="W3" s="54">
        <f t="array" ref="W3">IF(Q3&gt;0,Q3*_xlfn.XLOOKUP(W$1,'Instructional Time Calc'!$A:$A,'Instructional Time Calc'!$H:$H,"?"),0)</f>
        <v>7.1666666666666661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</row>
    <row r="4" spans="1:39" ht="14.4" x14ac:dyDescent="0.3">
      <c r="A4" s="47">
        <v>46275</v>
      </c>
      <c r="B4" s="48" t="str">
        <f t="shared" si="0"/>
        <v>Thursday</v>
      </c>
      <c r="C4" s="48" t="s">
        <v>48</v>
      </c>
      <c r="D4" s="50" t="s">
        <v>49</v>
      </c>
      <c r="E4" s="51" t="s">
        <v>50</v>
      </c>
      <c r="F4" s="59"/>
      <c r="G4" s="59" t="s">
        <v>52</v>
      </c>
      <c r="H4" s="59" t="s">
        <v>52</v>
      </c>
      <c r="I4" s="59" t="s">
        <v>52</v>
      </c>
      <c r="J4" s="59" t="s">
        <v>52</v>
      </c>
      <c r="K4" s="59" t="s">
        <v>52</v>
      </c>
      <c r="L4" s="62">
        <f t="shared" ref="L4:P4" si="4">IF(AND($E4="In Session",G4="Yes"),1,IF(AND($E4="In Session",G4="Half Day"),0.5,0))</f>
        <v>1</v>
      </c>
      <c r="M4" s="62">
        <f t="shared" si="4"/>
        <v>1</v>
      </c>
      <c r="N4" s="62">
        <f t="shared" si="4"/>
        <v>1</v>
      </c>
      <c r="O4" s="62">
        <f t="shared" si="4"/>
        <v>1</v>
      </c>
      <c r="P4" s="62">
        <f t="shared" si="4"/>
        <v>1</v>
      </c>
      <c r="Q4" s="62">
        <f t="shared" si="2"/>
        <v>1</v>
      </c>
      <c r="R4" s="69">
        <f t="array" ref="R4">IF(L4&gt;0,L4*_xlfn.XLOOKUP(R$1,'Instructional Time Calc'!$A:$A,'Instructional Time Calc'!$H:$H,"?"),0)</f>
        <v>6.2500000000000009</v>
      </c>
      <c r="S4" s="69">
        <f t="array" ref="S4">IF(M4&gt;0,M4*_xlfn.XLOOKUP(S$1,'Instructional Time Calc'!$A:$A,'Instructional Time Calc'!$H:$H,"?"),0)</f>
        <v>6.5000000000000009</v>
      </c>
      <c r="T4" s="69">
        <f t="array" ref="T4">IF(N4&gt;0,N4*_xlfn.XLOOKUP(T$1,'Instructional Time Calc'!$A:$A,'Instructional Time Calc'!$H:$H,"?"),0)</f>
        <v>6.5000000000000009</v>
      </c>
      <c r="U4" s="69">
        <f t="array" ref="U4">IF(O4&gt;0,O4*_xlfn.XLOOKUP(U$1,'Instructional Time Calc'!$A:$A,'Instructional Time Calc'!$H:$H,"?"),0)</f>
        <v>6.6666666666666679</v>
      </c>
      <c r="V4" s="69">
        <f t="array" ref="V4">IF(P4&gt;0,P4*_xlfn.XLOOKUP(V$1,'Instructional Time Calc'!$A:$A,'Instructional Time Calc'!$H:$H,"?"),0)</f>
        <v>7.1666666666666661</v>
      </c>
      <c r="W4" s="69">
        <f t="array" ref="W4">IF(Q4&gt;0,Q4*_xlfn.XLOOKUP(W$1,'Instructional Time Calc'!$A:$A,'Instructional Time Calc'!$H:$H,"?"),0)</f>
        <v>7.1666666666666661</v>
      </c>
      <c r="X4" s="7"/>
      <c r="Y4" s="7"/>
      <c r="Z4" s="7"/>
      <c r="AA4" s="7"/>
      <c r="AB4" s="7" t="s">
        <v>48</v>
      </c>
      <c r="AC4" s="7">
        <f t="shared" ref="AC4:AC5" si="5">COUNTIFS(C:C,AB4)</f>
        <v>189</v>
      </c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39" ht="14.4" x14ac:dyDescent="0.3">
      <c r="A5" s="82">
        <v>46276</v>
      </c>
      <c r="B5" s="83" t="str">
        <f t="shared" si="0"/>
        <v>Friday</v>
      </c>
      <c r="C5" s="83" t="s">
        <v>48</v>
      </c>
      <c r="D5" s="84" t="s">
        <v>49</v>
      </c>
      <c r="E5" s="85" t="s">
        <v>50</v>
      </c>
      <c r="F5" s="85"/>
      <c r="G5" s="52" t="s">
        <v>76</v>
      </c>
      <c r="H5" s="52" t="s">
        <v>76</v>
      </c>
      <c r="I5" s="52" t="s">
        <v>76</v>
      </c>
      <c r="J5" s="52" t="s">
        <v>76</v>
      </c>
      <c r="K5" s="52" t="s">
        <v>76</v>
      </c>
      <c r="L5" s="53">
        <f t="shared" ref="L5:P5" si="6">IF(AND($E5="In Session",G5="Yes"),1,IF(AND($E5="In Session",G5="Half Day"),0.5,0))</f>
        <v>0</v>
      </c>
      <c r="M5" s="53">
        <f t="shared" si="6"/>
        <v>0</v>
      </c>
      <c r="N5" s="53">
        <f t="shared" si="6"/>
        <v>0</v>
      </c>
      <c r="O5" s="53">
        <f t="shared" si="6"/>
        <v>0</v>
      </c>
      <c r="P5" s="53">
        <f t="shared" si="6"/>
        <v>0</v>
      </c>
      <c r="Q5" s="53">
        <f t="shared" si="2"/>
        <v>0</v>
      </c>
      <c r="R5" s="54">
        <f t="array" ref="R5">IF(L5&gt;0,L5*_xlfn.XLOOKUP(R$1,'Instructional Time Calc'!$A:$A,'Instructional Time Calc'!$H:$H,"?"),0)</f>
        <v>0</v>
      </c>
      <c r="S5" s="54">
        <f t="array" ref="S5">IF(M5&gt;0,M5*_xlfn.XLOOKUP(S$1,'Instructional Time Calc'!$A:$A,'Instructional Time Calc'!$H:$H,"?"),0)</f>
        <v>0</v>
      </c>
      <c r="T5" s="54">
        <f t="array" ref="T5">IF(N5&gt;0,N5*_xlfn.XLOOKUP(T$1,'Instructional Time Calc'!$A:$A,'Instructional Time Calc'!$H:$H,"?"),0)</f>
        <v>0</v>
      </c>
      <c r="U5" s="54">
        <f t="array" ref="U5">IF(O5&gt;0,O5*_xlfn.XLOOKUP(U$1,'Instructional Time Calc'!$A:$A,'Instructional Time Calc'!$H:$H,"?"),0)</f>
        <v>0</v>
      </c>
      <c r="V5" s="54">
        <f t="array" ref="V5">IF(P5&gt;0,P5*_xlfn.XLOOKUP(V$1,'Instructional Time Calc'!$A:$A,'Instructional Time Calc'!$H:$H,"?"),0)</f>
        <v>0</v>
      </c>
      <c r="W5" s="54">
        <f t="array" ref="W5">IF(Q5&gt;0,Q5*_xlfn.XLOOKUP(W$1,'Instructional Time Calc'!$A:$A,'Instructional Time Calc'!$H:$H,"?"),0)</f>
        <v>0</v>
      </c>
      <c r="X5" s="7"/>
      <c r="Y5" s="7"/>
      <c r="Z5" s="7"/>
      <c r="AA5" s="7"/>
      <c r="AB5" s="7" t="s">
        <v>79</v>
      </c>
      <c r="AC5" s="7">
        <f t="shared" si="5"/>
        <v>74</v>
      </c>
      <c r="AD5" s="7"/>
      <c r="AE5" s="7"/>
      <c r="AF5" s="7"/>
      <c r="AG5" s="7"/>
      <c r="AH5" s="7"/>
      <c r="AI5" s="7"/>
      <c r="AJ5" s="7"/>
      <c r="AK5" s="7"/>
      <c r="AL5" s="7"/>
      <c r="AM5" s="7"/>
    </row>
    <row r="6" spans="1:39" ht="14.4" x14ac:dyDescent="0.3">
      <c r="A6" s="95">
        <v>46277</v>
      </c>
      <c r="B6" s="96" t="str">
        <f t="shared" si="0"/>
        <v>Saturday</v>
      </c>
      <c r="C6" s="96" t="s">
        <v>79</v>
      </c>
      <c r="D6" s="97" t="s">
        <v>49</v>
      </c>
      <c r="E6" s="98" t="s">
        <v>76</v>
      </c>
      <c r="F6" s="100"/>
      <c r="G6" s="100"/>
      <c r="H6" s="100"/>
      <c r="I6" s="100"/>
      <c r="J6" s="100"/>
      <c r="K6" s="100"/>
      <c r="L6" s="62">
        <f t="shared" ref="L6:P6" si="7">IF(AND($E6="In Session",G6="Yes"),1,IF(AND($E6="In Session",G6="Half Day"),0.5,0))</f>
        <v>0</v>
      </c>
      <c r="M6" s="62">
        <f t="shared" si="7"/>
        <v>0</v>
      </c>
      <c r="N6" s="62">
        <f t="shared" si="7"/>
        <v>0</v>
      </c>
      <c r="O6" s="62">
        <f t="shared" si="7"/>
        <v>0</v>
      </c>
      <c r="P6" s="62">
        <f t="shared" si="7"/>
        <v>0</v>
      </c>
      <c r="Q6" s="62">
        <f t="shared" si="2"/>
        <v>0</v>
      </c>
      <c r="R6" s="69">
        <f t="array" ref="R6">IF(L6&gt;0,L6*_xlfn.XLOOKUP(R$1,'Instructional Time Calc'!$A:$A,'Instructional Time Calc'!$H:$H,"?"),0)</f>
        <v>0</v>
      </c>
      <c r="S6" s="69">
        <f t="array" ref="S6">IF(M6&gt;0,M6*_xlfn.XLOOKUP(S$1,'Instructional Time Calc'!$A:$A,'Instructional Time Calc'!$H:$H,"?"),0)</f>
        <v>0</v>
      </c>
      <c r="T6" s="69">
        <f t="array" ref="T6">IF(N6&gt;0,N6*_xlfn.XLOOKUP(T$1,'Instructional Time Calc'!$A:$A,'Instructional Time Calc'!$H:$H,"?"),0)</f>
        <v>0</v>
      </c>
      <c r="U6" s="69">
        <f t="array" ref="U6">IF(O6&gt;0,O6*_xlfn.XLOOKUP(U$1,'Instructional Time Calc'!$A:$A,'Instructional Time Calc'!$H:$H,"?"),0)</f>
        <v>0</v>
      </c>
      <c r="V6" s="69">
        <f t="array" ref="V6">IF(P6&gt;0,P6*_xlfn.XLOOKUP(V$1,'Instructional Time Calc'!$A:$A,'Instructional Time Calc'!$H:$H,"?"),0)</f>
        <v>0</v>
      </c>
      <c r="W6" s="69">
        <f t="array" ref="W6">IF(Q6&gt;0,Q6*_xlfn.XLOOKUP(W$1,'Instructional Time Calc'!$A:$A,'Instructional Time Calc'!$H:$H,"?"),0)</f>
        <v>0</v>
      </c>
      <c r="X6" s="7"/>
      <c r="Y6" s="7"/>
      <c r="Z6" s="7"/>
      <c r="AA6" s="7"/>
      <c r="AB6" s="105" t="s">
        <v>84</v>
      </c>
      <c r="AC6" s="105">
        <f>AC5+AC4</f>
        <v>263</v>
      </c>
      <c r="AD6" s="7"/>
      <c r="AE6" s="7"/>
      <c r="AF6" s="7"/>
      <c r="AG6" s="7"/>
      <c r="AH6" s="7"/>
      <c r="AI6" s="7"/>
      <c r="AJ6" s="7"/>
      <c r="AK6" s="7"/>
      <c r="AL6" s="7"/>
      <c r="AM6" s="7"/>
    </row>
    <row r="7" spans="1:39" ht="14.4" x14ac:dyDescent="0.3">
      <c r="A7" s="95">
        <v>46278</v>
      </c>
      <c r="B7" s="96" t="str">
        <f t="shared" si="0"/>
        <v>Sunday</v>
      </c>
      <c r="C7" s="96" t="s">
        <v>79</v>
      </c>
      <c r="D7" s="97" t="s">
        <v>49</v>
      </c>
      <c r="E7" s="98" t="s">
        <v>76</v>
      </c>
      <c r="F7" s="109"/>
      <c r="G7" s="109"/>
      <c r="H7" s="109"/>
      <c r="I7" s="109"/>
      <c r="J7" s="109"/>
      <c r="K7" s="109"/>
      <c r="L7" s="53">
        <f t="shared" ref="L7:P7" si="8">IF(AND($E7="In Session",G7="Yes"),1,IF(AND($E7="In Session",G7="Half Day"),0.5,0))</f>
        <v>0</v>
      </c>
      <c r="M7" s="53">
        <f t="shared" si="8"/>
        <v>0</v>
      </c>
      <c r="N7" s="53">
        <f t="shared" si="8"/>
        <v>0</v>
      </c>
      <c r="O7" s="53">
        <f t="shared" si="8"/>
        <v>0</v>
      </c>
      <c r="P7" s="53">
        <f t="shared" si="8"/>
        <v>0</v>
      </c>
      <c r="Q7" s="53">
        <f t="shared" si="2"/>
        <v>0</v>
      </c>
      <c r="R7" s="54">
        <f t="array" ref="R7">IF(L7&gt;0,L7*_xlfn.XLOOKUP(R$1,'Instructional Time Calc'!$A:$A,'Instructional Time Calc'!$H:$H,"?"),0)</f>
        <v>0</v>
      </c>
      <c r="S7" s="54">
        <f t="array" ref="S7">IF(M7&gt;0,M7*_xlfn.XLOOKUP(S$1,'Instructional Time Calc'!$A:$A,'Instructional Time Calc'!$H:$H,"?"),0)</f>
        <v>0</v>
      </c>
      <c r="T7" s="54">
        <f t="array" ref="T7">IF(N7&gt;0,N7*_xlfn.XLOOKUP(T$1,'Instructional Time Calc'!$A:$A,'Instructional Time Calc'!$H:$H,"?"),0)</f>
        <v>0</v>
      </c>
      <c r="U7" s="54">
        <f t="array" ref="U7">IF(O7&gt;0,O7*_xlfn.XLOOKUP(U$1,'Instructional Time Calc'!$A:$A,'Instructional Time Calc'!$H:$H,"?"),0)</f>
        <v>0</v>
      </c>
      <c r="V7" s="54">
        <f t="array" ref="V7">IF(P7&gt;0,P7*_xlfn.XLOOKUP(V$1,'Instructional Time Calc'!$A:$A,'Instructional Time Calc'!$H:$H,"?"),0)</f>
        <v>0</v>
      </c>
      <c r="W7" s="54">
        <f t="array" ref="W7">IF(Q7&gt;0,Q7*_xlfn.XLOOKUP(W$1,'Instructional Time Calc'!$A:$A,'Instructional Time Calc'!$H:$H,"?"),0)</f>
        <v>0</v>
      </c>
      <c r="Z7" s="7"/>
      <c r="AA7" s="7"/>
      <c r="AD7" s="7"/>
      <c r="AE7" s="7"/>
      <c r="AF7" s="7"/>
      <c r="AG7" s="7"/>
      <c r="AH7" s="7"/>
      <c r="AI7" s="7"/>
      <c r="AJ7" s="7"/>
      <c r="AK7" s="7"/>
      <c r="AL7" s="7"/>
      <c r="AM7" s="7"/>
    </row>
    <row r="8" spans="1:39" ht="14.4" x14ac:dyDescent="0.3">
      <c r="A8" s="47">
        <v>46279</v>
      </c>
      <c r="B8" s="48" t="str">
        <f t="shared" si="0"/>
        <v>Monday</v>
      </c>
      <c r="C8" s="48" t="s">
        <v>48</v>
      </c>
      <c r="D8" s="50" t="s">
        <v>49</v>
      </c>
      <c r="E8" s="51" t="s">
        <v>50</v>
      </c>
      <c r="F8" s="59"/>
      <c r="G8" s="59" t="s">
        <v>52</v>
      </c>
      <c r="H8" s="59" t="s">
        <v>52</v>
      </c>
      <c r="I8" s="59" t="s">
        <v>52</v>
      </c>
      <c r="J8" s="59" t="s">
        <v>52</v>
      </c>
      <c r="K8" s="59" t="s">
        <v>52</v>
      </c>
      <c r="L8" s="62">
        <f t="shared" ref="L8:P8" si="9">IF(AND($E8="In Session",G8="Yes"),1,IF(AND($E8="In Session",G8="Half Day"),0.5,0))</f>
        <v>1</v>
      </c>
      <c r="M8" s="62">
        <f t="shared" si="9"/>
        <v>1</v>
      </c>
      <c r="N8" s="62">
        <f t="shared" si="9"/>
        <v>1</v>
      </c>
      <c r="O8" s="62">
        <f t="shared" si="9"/>
        <v>1</v>
      </c>
      <c r="P8" s="62">
        <f t="shared" si="9"/>
        <v>1</v>
      </c>
      <c r="Q8" s="62">
        <f t="shared" si="2"/>
        <v>1</v>
      </c>
      <c r="R8" s="69">
        <f t="array" ref="R8">IF(L8&gt;0,L8*_xlfn.XLOOKUP(R$1,'Instructional Time Calc'!$A:$A,'Instructional Time Calc'!$H:$H,"?"),0)</f>
        <v>6.2500000000000009</v>
      </c>
      <c r="S8" s="69">
        <f t="array" ref="S8">IF(M8&gt;0,M8*_xlfn.XLOOKUP(S$1,'Instructional Time Calc'!$A:$A,'Instructional Time Calc'!$H:$H,"?"),0)</f>
        <v>6.5000000000000009</v>
      </c>
      <c r="T8" s="69">
        <f t="array" ref="T8">IF(N8&gt;0,N8*_xlfn.XLOOKUP(T$1,'Instructional Time Calc'!$A:$A,'Instructional Time Calc'!$H:$H,"?"),0)</f>
        <v>6.5000000000000009</v>
      </c>
      <c r="U8" s="69">
        <f t="array" ref="U8">IF(O8&gt;0,O8*_xlfn.XLOOKUP(U$1,'Instructional Time Calc'!$A:$A,'Instructional Time Calc'!$H:$H,"?"),0)</f>
        <v>6.6666666666666679</v>
      </c>
      <c r="V8" s="69">
        <f t="array" ref="V8">IF(P8&gt;0,P8*_xlfn.XLOOKUP(V$1,'Instructional Time Calc'!$A:$A,'Instructional Time Calc'!$H:$H,"?"),0)</f>
        <v>7.1666666666666661</v>
      </c>
      <c r="W8" s="69">
        <f t="array" ref="W8">IF(Q8&gt;0,Q8*_xlfn.XLOOKUP(W$1,'Instructional Time Calc'!$A:$A,'Instructional Time Calc'!$H:$H,"?"),0)</f>
        <v>7.1666666666666661</v>
      </c>
      <c r="Z8" s="7"/>
      <c r="AA8" s="7"/>
      <c r="AB8" s="7" t="s">
        <v>50</v>
      </c>
      <c r="AC8" s="7">
        <f t="shared" ref="AC8:AC9" si="10">COUNTIFS(E:E,AB8,C:C,"Weekday")</f>
        <v>167</v>
      </c>
      <c r="AD8" s="7"/>
      <c r="AE8" s="7"/>
      <c r="AF8" s="7"/>
      <c r="AG8" s="7"/>
      <c r="AH8" s="7"/>
      <c r="AI8" s="7"/>
      <c r="AJ8" s="7"/>
      <c r="AK8" s="7"/>
      <c r="AL8" s="7"/>
      <c r="AM8" s="7"/>
    </row>
    <row r="9" spans="1:39" ht="14.4" x14ac:dyDescent="0.3">
      <c r="A9" s="47">
        <v>46280</v>
      </c>
      <c r="B9" s="48" t="str">
        <f t="shared" si="0"/>
        <v>Tuesday</v>
      </c>
      <c r="C9" s="48" t="s">
        <v>48</v>
      </c>
      <c r="D9" s="50" t="s">
        <v>49</v>
      </c>
      <c r="E9" s="51" t="s">
        <v>50</v>
      </c>
      <c r="F9" s="52"/>
      <c r="G9" s="52" t="s">
        <v>52</v>
      </c>
      <c r="H9" s="52" t="s">
        <v>52</v>
      </c>
      <c r="I9" s="52" t="s">
        <v>52</v>
      </c>
      <c r="J9" s="52" t="s">
        <v>52</v>
      </c>
      <c r="K9" s="52" t="s">
        <v>52</v>
      </c>
      <c r="L9" s="53">
        <f t="shared" ref="L9:P9" si="11">IF(AND($E9="In Session",G9="Yes"),1,IF(AND($E9="In Session",G9="Half Day"),0.5,0))</f>
        <v>1</v>
      </c>
      <c r="M9" s="53">
        <f t="shared" si="11"/>
        <v>1</v>
      </c>
      <c r="N9" s="53">
        <f t="shared" si="11"/>
        <v>1</v>
      </c>
      <c r="O9" s="53">
        <f t="shared" si="11"/>
        <v>1</v>
      </c>
      <c r="P9" s="53">
        <f t="shared" si="11"/>
        <v>1</v>
      </c>
      <c r="Q9" s="53">
        <f t="shared" si="2"/>
        <v>1</v>
      </c>
      <c r="R9" s="54">
        <f t="array" ref="R9">IF(L9&gt;0,L9*_xlfn.XLOOKUP(R$1,'Instructional Time Calc'!$A:$A,'Instructional Time Calc'!$H:$H,"?"),0)</f>
        <v>6.2500000000000009</v>
      </c>
      <c r="S9" s="54">
        <f t="array" ref="S9">IF(M9&gt;0,M9*_xlfn.XLOOKUP(S$1,'Instructional Time Calc'!$A:$A,'Instructional Time Calc'!$H:$H,"?"),0)</f>
        <v>6.5000000000000009</v>
      </c>
      <c r="T9" s="54">
        <f t="array" ref="T9">IF(N9&gt;0,N9*_xlfn.XLOOKUP(T$1,'Instructional Time Calc'!$A:$A,'Instructional Time Calc'!$H:$H,"?"),0)</f>
        <v>6.5000000000000009</v>
      </c>
      <c r="U9" s="54">
        <f t="array" ref="U9">IF(O9&gt;0,O9*_xlfn.XLOOKUP(U$1,'Instructional Time Calc'!$A:$A,'Instructional Time Calc'!$H:$H,"?"),0)</f>
        <v>6.6666666666666679</v>
      </c>
      <c r="V9" s="54">
        <f t="array" ref="V9">IF(P9&gt;0,P9*_xlfn.XLOOKUP(V$1,'Instructional Time Calc'!$A:$A,'Instructional Time Calc'!$H:$H,"?"),0)</f>
        <v>7.1666666666666661</v>
      </c>
      <c r="W9" s="54">
        <f t="array" ref="W9">IF(Q9&gt;0,Q9*_xlfn.XLOOKUP(W$1,'Instructional Time Calc'!$A:$A,'Instructional Time Calc'!$H:$H,"?"),0)</f>
        <v>7.1666666666666661</v>
      </c>
      <c r="Z9" s="7"/>
      <c r="AA9" s="7"/>
      <c r="AB9" s="7" t="s">
        <v>76</v>
      </c>
      <c r="AC9" s="7">
        <f t="shared" si="10"/>
        <v>22</v>
      </c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39" ht="14.4" x14ac:dyDescent="0.3">
      <c r="A10" s="47">
        <v>46281</v>
      </c>
      <c r="B10" s="48" t="str">
        <f t="shared" si="0"/>
        <v>Wednesday</v>
      </c>
      <c r="C10" s="48" t="s">
        <v>48</v>
      </c>
      <c r="D10" s="50" t="s">
        <v>49</v>
      </c>
      <c r="E10" s="51" t="s">
        <v>50</v>
      </c>
      <c r="F10" s="59"/>
      <c r="G10" s="59" t="s">
        <v>52</v>
      </c>
      <c r="H10" s="59" t="s">
        <v>52</v>
      </c>
      <c r="I10" s="59" t="s">
        <v>52</v>
      </c>
      <c r="J10" s="59" t="s">
        <v>52</v>
      </c>
      <c r="K10" s="59" t="s">
        <v>52</v>
      </c>
      <c r="L10" s="62">
        <f t="shared" ref="L10:P10" si="12">IF(AND($E10="In Session",G10="Yes"),1,IF(AND($E10="In Session",G10="Half Day"),0.5,0))</f>
        <v>1</v>
      </c>
      <c r="M10" s="62">
        <f t="shared" si="12"/>
        <v>1</v>
      </c>
      <c r="N10" s="62">
        <f t="shared" si="12"/>
        <v>1</v>
      </c>
      <c r="O10" s="62">
        <f t="shared" si="12"/>
        <v>1</v>
      </c>
      <c r="P10" s="62">
        <f t="shared" si="12"/>
        <v>1</v>
      </c>
      <c r="Q10" s="62">
        <f t="shared" si="2"/>
        <v>1</v>
      </c>
      <c r="R10" s="69">
        <f t="array" ref="R10">IF(L10&gt;0,L10*_xlfn.XLOOKUP(R$1,'Instructional Time Calc'!$A:$A,'Instructional Time Calc'!$H:$H,"?"),0)</f>
        <v>6.2500000000000009</v>
      </c>
      <c r="S10" s="69">
        <f t="array" ref="S10">IF(M10&gt;0,M10*_xlfn.XLOOKUP(S$1,'Instructional Time Calc'!$A:$A,'Instructional Time Calc'!$H:$H,"?"),0)</f>
        <v>6.5000000000000009</v>
      </c>
      <c r="T10" s="69">
        <f t="array" ref="T10">IF(N10&gt;0,N10*_xlfn.XLOOKUP(T$1,'Instructional Time Calc'!$A:$A,'Instructional Time Calc'!$H:$H,"?"),0)</f>
        <v>6.5000000000000009</v>
      </c>
      <c r="U10" s="69">
        <f t="array" ref="U10">IF(O10&gt;0,O10*_xlfn.XLOOKUP(U$1,'Instructional Time Calc'!$A:$A,'Instructional Time Calc'!$H:$H,"?"),0)</f>
        <v>6.6666666666666679</v>
      </c>
      <c r="V10" s="69">
        <f t="array" ref="V10">IF(P10&gt;0,P10*_xlfn.XLOOKUP(V$1,'Instructional Time Calc'!$A:$A,'Instructional Time Calc'!$H:$H,"?"),0)</f>
        <v>7.1666666666666661</v>
      </c>
      <c r="W10" s="69">
        <f t="array" ref="W10">IF(Q10&gt;0,Q10*_xlfn.XLOOKUP(W$1,'Instructional Time Calc'!$A:$A,'Instructional Time Calc'!$H:$H,"?"),0)</f>
        <v>7.1666666666666661</v>
      </c>
      <c r="Z10" s="7"/>
      <c r="AA10" s="7"/>
      <c r="AB10" s="15" t="s">
        <v>79</v>
      </c>
      <c r="AC10" s="7">
        <f>COUNTIFS(C:C,AB10)</f>
        <v>74</v>
      </c>
      <c r="AD10" s="7"/>
      <c r="AE10" s="7"/>
      <c r="AF10" s="7"/>
      <c r="AG10" s="7"/>
      <c r="AH10" s="7"/>
      <c r="AI10" s="7"/>
      <c r="AJ10" s="7"/>
      <c r="AK10" s="7"/>
      <c r="AL10" s="7"/>
      <c r="AM10" s="7"/>
    </row>
    <row r="11" spans="1:39" ht="14.4" x14ac:dyDescent="0.3">
      <c r="A11" s="47">
        <v>46282</v>
      </c>
      <c r="B11" s="48" t="str">
        <f t="shared" si="0"/>
        <v>Thursday</v>
      </c>
      <c r="C11" s="48" t="s">
        <v>48</v>
      </c>
      <c r="D11" s="50" t="s">
        <v>49</v>
      </c>
      <c r="E11" s="51" t="s">
        <v>50</v>
      </c>
      <c r="F11" s="52"/>
      <c r="G11" s="52" t="s">
        <v>52</v>
      </c>
      <c r="H11" s="52" t="s">
        <v>52</v>
      </c>
      <c r="I11" s="52" t="s">
        <v>52</v>
      </c>
      <c r="J11" s="52" t="s">
        <v>52</v>
      </c>
      <c r="K11" s="52" t="s">
        <v>52</v>
      </c>
      <c r="L11" s="53">
        <f t="shared" ref="L11:P11" si="13">IF(AND($E11="In Session",G11="Yes"),1,IF(AND($E11="In Session",G11="Half Day"),0.5,0))</f>
        <v>1</v>
      </c>
      <c r="M11" s="53">
        <f t="shared" si="13"/>
        <v>1</v>
      </c>
      <c r="N11" s="53">
        <f t="shared" si="13"/>
        <v>1</v>
      </c>
      <c r="O11" s="53">
        <f t="shared" si="13"/>
        <v>1</v>
      </c>
      <c r="P11" s="53">
        <f t="shared" si="13"/>
        <v>1</v>
      </c>
      <c r="Q11" s="53">
        <f t="shared" si="2"/>
        <v>1</v>
      </c>
      <c r="R11" s="54">
        <f t="array" ref="R11">IF(L11&gt;0,L11*_xlfn.XLOOKUP(R$1,'Instructional Time Calc'!$A:$A,'Instructional Time Calc'!$H:$H,"?"),0)</f>
        <v>6.2500000000000009</v>
      </c>
      <c r="S11" s="54">
        <f t="array" ref="S11">IF(M11&gt;0,M11*_xlfn.XLOOKUP(S$1,'Instructional Time Calc'!$A:$A,'Instructional Time Calc'!$H:$H,"?"),0)</f>
        <v>6.5000000000000009</v>
      </c>
      <c r="T11" s="54">
        <f t="array" ref="T11">IF(N11&gt;0,N11*_xlfn.XLOOKUP(T$1,'Instructional Time Calc'!$A:$A,'Instructional Time Calc'!$H:$H,"?"),0)</f>
        <v>6.5000000000000009</v>
      </c>
      <c r="U11" s="54">
        <f t="array" ref="U11">IF(O11&gt;0,O11*_xlfn.XLOOKUP(U$1,'Instructional Time Calc'!$A:$A,'Instructional Time Calc'!$H:$H,"?"),0)</f>
        <v>6.6666666666666679</v>
      </c>
      <c r="V11" s="54">
        <f t="array" ref="V11">IF(P11&gt;0,P11*_xlfn.XLOOKUP(V$1,'Instructional Time Calc'!$A:$A,'Instructional Time Calc'!$H:$H,"?"),0)</f>
        <v>7.1666666666666661</v>
      </c>
      <c r="W11" s="54">
        <f t="array" ref="W11">IF(Q11&gt;0,Q11*_xlfn.XLOOKUP(W$1,'Instructional Time Calc'!$A:$A,'Instructional Time Calc'!$H:$H,"?"),0)</f>
        <v>7.1666666666666661</v>
      </c>
      <c r="Z11" s="7"/>
      <c r="AA11" s="7"/>
      <c r="AC11" s="15">
        <f>SUM(AC8:AC10)</f>
        <v>263</v>
      </c>
      <c r="AD11" s="7"/>
      <c r="AE11" s="7"/>
      <c r="AF11" s="7"/>
      <c r="AG11" s="7"/>
      <c r="AH11" s="7"/>
      <c r="AI11" s="7"/>
      <c r="AJ11" s="7"/>
      <c r="AK11" s="7"/>
      <c r="AL11" s="7"/>
      <c r="AM11" s="7"/>
    </row>
    <row r="12" spans="1:39" ht="14.4" x14ac:dyDescent="0.3">
      <c r="A12" s="82">
        <v>46283</v>
      </c>
      <c r="B12" s="83" t="str">
        <f t="shared" si="0"/>
        <v>Friday</v>
      </c>
      <c r="C12" s="83" t="s">
        <v>48</v>
      </c>
      <c r="D12" s="84" t="s">
        <v>49</v>
      </c>
      <c r="E12" s="85" t="s">
        <v>50</v>
      </c>
      <c r="F12" s="85"/>
      <c r="G12" s="59" t="s">
        <v>76</v>
      </c>
      <c r="H12" s="59" t="s">
        <v>76</v>
      </c>
      <c r="I12" s="59" t="s">
        <v>76</v>
      </c>
      <c r="J12" s="59" t="s">
        <v>76</v>
      </c>
      <c r="K12" s="59" t="s">
        <v>76</v>
      </c>
      <c r="L12" s="62">
        <f t="shared" ref="L12:P12" si="14">IF(AND($E12="In Session",G12="Yes"),1,IF(AND($E12="In Session",G12="Half Day"),0.5,0))</f>
        <v>0</v>
      </c>
      <c r="M12" s="62">
        <f t="shared" si="14"/>
        <v>0</v>
      </c>
      <c r="N12" s="62">
        <f t="shared" si="14"/>
        <v>0</v>
      </c>
      <c r="O12" s="62">
        <f t="shared" si="14"/>
        <v>0</v>
      </c>
      <c r="P12" s="62">
        <f t="shared" si="14"/>
        <v>0</v>
      </c>
      <c r="Q12" s="62">
        <f t="shared" si="2"/>
        <v>0</v>
      </c>
      <c r="R12" s="69">
        <f t="array" ref="R12">IF(L12&gt;0,L12*_xlfn.XLOOKUP(R$1,'Instructional Time Calc'!$A:$A,'Instructional Time Calc'!$H:$H,"?"),0)</f>
        <v>0</v>
      </c>
      <c r="S12" s="69">
        <f t="array" ref="S12">IF(M12&gt;0,M12*_xlfn.XLOOKUP(S$1,'Instructional Time Calc'!$A:$A,'Instructional Time Calc'!$H:$H,"?"),0)</f>
        <v>0</v>
      </c>
      <c r="T12" s="69">
        <f t="array" ref="T12">IF(N12&gt;0,N12*_xlfn.XLOOKUP(T$1,'Instructional Time Calc'!$A:$A,'Instructional Time Calc'!$H:$H,"?"),0)</f>
        <v>0</v>
      </c>
      <c r="U12" s="69">
        <f t="array" ref="U12">IF(O12&gt;0,O12*_xlfn.XLOOKUP(U$1,'Instructional Time Calc'!$A:$A,'Instructional Time Calc'!$H:$H,"?"),0)</f>
        <v>0</v>
      </c>
      <c r="V12" s="69">
        <f t="array" ref="V12">IF(P12&gt;0,P12*_xlfn.XLOOKUP(V$1,'Instructional Time Calc'!$A:$A,'Instructional Time Calc'!$H:$H,"?"),0)</f>
        <v>0</v>
      </c>
      <c r="W12" s="69">
        <f t="array" ref="W12">IF(Q12&gt;0,Q12*_xlfn.XLOOKUP(W$1,'Instructional Time Calc'!$A:$A,'Instructional Time Calc'!$H:$H,"?"),0)</f>
        <v>0</v>
      </c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</row>
    <row r="13" spans="1:39" ht="14.4" x14ac:dyDescent="0.3">
      <c r="A13" s="95">
        <v>46284</v>
      </c>
      <c r="B13" s="96" t="str">
        <f t="shared" si="0"/>
        <v>Saturday</v>
      </c>
      <c r="C13" s="96" t="s">
        <v>79</v>
      </c>
      <c r="D13" s="97" t="s">
        <v>49</v>
      </c>
      <c r="E13" s="98" t="s">
        <v>76</v>
      </c>
      <c r="F13" s="109"/>
      <c r="G13" s="109"/>
      <c r="H13" s="109"/>
      <c r="I13" s="109"/>
      <c r="J13" s="109"/>
      <c r="K13" s="109"/>
      <c r="L13" s="53">
        <f t="shared" ref="L13:P13" si="15">IF(AND($E13="In Session",G13="Yes"),1,IF(AND($E13="In Session",G13="Half Day"),0.5,0))</f>
        <v>0</v>
      </c>
      <c r="M13" s="53">
        <f t="shared" si="15"/>
        <v>0</v>
      </c>
      <c r="N13" s="53">
        <f t="shared" si="15"/>
        <v>0</v>
      </c>
      <c r="O13" s="53">
        <f t="shared" si="15"/>
        <v>0</v>
      </c>
      <c r="P13" s="53">
        <f t="shared" si="15"/>
        <v>0</v>
      </c>
      <c r="Q13" s="53">
        <f t="shared" si="2"/>
        <v>0</v>
      </c>
      <c r="R13" s="54">
        <f t="array" ref="R13">IF(L13&gt;0,L13*_xlfn.XLOOKUP(R$1,'Instructional Time Calc'!$A:$A,'Instructional Time Calc'!$H:$H,"?"),0)</f>
        <v>0</v>
      </c>
      <c r="S13" s="54">
        <f t="array" ref="S13">IF(M13&gt;0,M13*_xlfn.XLOOKUP(S$1,'Instructional Time Calc'!$A:$A,'Instructional Time Calc'!$H:$H,"?"),0)</f>
        <v>0</v>
      </c>
      <c r="T13" s="54">
        <f t="array" ref="T13">IF(N13&gt;0,N13*_xlfn.XLOOKUP(T$1,'Instructional Time Calc'!$A:$A,'Instructional Time Calc'!$H:$H,"?"),0)</f>
        <v>0</v>
      </c>
      <c r="U13" s="54">
        <f t="array" ref="U13">IF(O13&gt;0,O13*_xlfn.XLOOKUP(U$1,'Instructional Time Calc'!$A:$A,'Instructional Time Calc'!$H:$H,"?"),0)</f>
        <v>0</v>
      </c>
      <c r="V13" s="54">
        <f t="array" ref="V13">IF(P13&gt;0,P13*_xlfn.XLOOKUP(V$1,'Instructional Time Calc'!$A:$A,'Instructional Time Calc'!$H:$H,"?"),0)</f>
        <v>0</v>
      </c>
      <c r="W13" s="54">
        <f t="array" ref="W13">IF(Q13&gt;0,Q13*_xlfn.XLOOKUP(W$1,'Instructional Time Calc'!$A:$A,'Instructional Time Calc'!$H:$H,"?"),0)</f>
        <v>0</v>
      </c>
      <c r="Z13" s="7"/>
      <c r="AA13" s="7"/>
      <c r="AB13" s="7" t="s">
        <v>113</v>
      </c>
      <c r="AC13" s="7">
        <f>COUNTIFS(B:B,AB13)</f>
        <v>38</v>
      </c>
      <c r="AD13" s="7"/>
      <c r="AE13" s="7"/>
      <c r="AF13" s="7"/>
      <c r="AG13" s="7"/>
      <c r="AH13" s="7"/>
      <c r="AI13" s="7"/>
      <c r="AJ13" s="7"/>
      <c r="AK13" s="7"/>
      <c r="AL13" s="7"/>
      <c r="AM13" s="7"/>
    </row>
    <row r="14" spans="1:39" ht="14.4" x14ac:dyDescent="0.3">
      <c r="A14" s="95">
        <v>46285</v>
      </c>
      <c r="B14" s="96" t="str">
        <f t="shared" si="0"/>
        <v>Sunday</v>
      </c>
      <c r="C14" s="96" t="s">
        <v>79</v>
      </c>
      <c r="D14" s="97" t="s">
        <v>49</v>
      </c>
      <c r="E14" s="98" t="s">
        <v>76</v>
      </c>
      <c r="F14" s="100"/>
      <c r="G14" s="100"/>
      <c r="H14" s="100"/>
      <c r="I14" s="100"/>
      <c r="J14" s="100"/>
      <c r="K14" s="100"/>
      <c r="L14" s="62">
        <f t="shared" ref="L14:P14" si="16">IF(AND($E14="In Session",G14="Yes"),1,IF(AND($E14="In Session",G14="Half Day"),0.5,0))</f>
        <v>0</v>
      </c>
      <c r="M14" s="62">
        <f t="shared" si="16"/>
        <v>0</v>
      </c>
      <c r="N14" s="62">
        <f t="shared" si="16"/>
        <v>0</v>
      </c>
      <c r="O14" s="62">
        <f t="shared" si="16"/>
        <v>0</v>
      </c>
      <c r="P14" s="62">
        <f t="shared" si="16"/>
        <v>0</v>
      </c>
      <c r="Q14" s="62">
        <f t="shared" si="2"/>
        <v>0</v>
      </c>
      <c r="R14" s="69">
        <f t="array" ref="R14">IF(L14&gt;0,L14*_xlfn.XLOOKUP(R$1,'Instructional Time Calc'!$A:$A,'Instructional Time Calc'!$H:$H,"?"),0)</f>
        <v>0</v>
      </c>
      <c r="S14" s="69">
        <f t="array" ref="S14">IF(M14&gt;0,M14*_xlfn.XLOOKUP(S$1,'Instructional Time Calc'!$A:$A,'Instructional Time Calc'!$H:$H,"?"),0)</f>
        <v>0</v>
      </c>
      <c r="T14" s="69">
        <f t="array" ref="T14">IF(N14&gt;0,N14*_xlfn.XLOOKUP(T$1,'Instructional Time Calc'!$A:$A,'Instructional Time Calc'!$H:$H,"?"),0)</f>
        <v>0</v>
      </c>
      <c r="U14" s="69">
        <f t="array" ref="U14">IF(O14&gt;0,O14*_xlfn.XLOOKUP(U$1,'Instructional Time Calc'!$A:$A,'Instructional Time Calc'!$H:$H,"?"),0)</f>
        <v>0</v>
      </c>
      <c r="V14" s="69">
        <f t="array" ref="V14">IF(P14&gt;0,P14*_xlfn.XLOOKUP(V$1,'Instructional Time Calc'!$A:$A,'Instructional Time Calc'!$H:$H,"?"),0)</f>
        <v>0</v>
      </c>
      <c r="W14" s="69">
        <f t="array" ref="W14">IF(Q14&gt;0,Q14*_xlfn.XLOOKUP(W$1,'Instructional Time Calc'!$A:$A,'Instructional Time Calc'!$H:$H,"?"),0)</f>
        <v>0</v>
      </c>
      <c r="Z14" s="7"/>
      <c r="AA14" s="7"/>
      <c r="AB14" s="7" t="s">
        <v>115</v>
      </c>
      <c r="AC14" s="7">
        <f t="shared" ref="AC14:AC16" si="17">COUNTIFS(F:F,AB14)</f>
        <v>16</v>
      </c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1:39" ht="14.4" x14ac:dyDescent="0.3">
      <c r="A15" s="47">
        <v>46286</v>
      </c>
      <c r="B15" s="48" t="str">
        <f t="shared" si="0"/>
        <v>Monday</v>
      </c>
      <c r="C15" s="48" t="s">
        <v>48</v>
      </c>
      <c r="D15" s="50" t="s">
        <v>49</v>
      </c>
      <c r="E15" s="51" t="s">
        <v>50</v>
      </c>
      <c r="F15" s="52"/>
      <c r="G15" s="52" t="s">
        <v>52</v>
      </c>
      <c r="H15" s="52" t="s">
        <v>52</v>
      </c>
      <c r="I15" s="52" t="s">
        <v>52</v>
      </c>
      <c r="J15" s="52" t="s">
        <v>52</v>
      </c>
      <c r="K15" s="52" t="s">
        <v>52</v>
      </c>
      <c r="L15" s="53">
        <f t="shared" ref="L15:P15" si="18">IF(AND($E15="In Session",G15="Yes"),1,IF(AND($E15="In Session",G15="Half Day"),0.5,0))</f>
        <v>1</v>
      </c>
      <c r="M15" s="53">
        <f t="shared" si="18"/>
        <v>1</v>
      </c>
      <c r="N15" s="53">
        <f t="shared" si="18"/>
        <v>1</v>
      </c>
      <c r="O15" s="53">
        <f t="shared" si="18"/>
        <v>1</v>
      </c>
      <c r="P15" s="53">
        <f t="shared" si="18"/>
        <v>1</v>
      </c>
      <c r="Q15" s="53">
        <f t="shared" si="2"/>
        <v>1</v>
      </c>
      <c r="R15" s="54">
        <f t="array" ref="R15">IF(L15&gt;0,L15*_xlfn.XLOOKUP(R$1,'Instructional Time Calc'!$A:$A,'Instructional Time Calc'!$H:$H,"?"),0)</f>
        <v>6.2500000000000009</v>
      </c>
      <c r="S15" s="54">
        <f t="array" ref="S15">IF(M15&gt;0,M15*_xlfn.XLOOKUP(S$1,'Instructional Time Calc'!$A:$A,'Instructional Time Calc'!$H:$H,"?"),0)</f>
        <v>6.5000000000000009</v>
      </c>
      <c r="T15" s="54">
        <f t="array" ref="T15">IF(N15&gt;0,N15*_xlfn.XLOOKUP(T$1,'Instructional Time Calc'!$A:$A,'Instructional Time Calc'!$H:$H,"?"),0)</f>
        <v>6.5000000000000009</v>
      </c>
      <c r="U15" s="54">
        <f t="array" ref="U15">IF(O15&gt;0,O15*_xlfn.XLOOKUP(U$1,'Instructional Time Calc'!$A:$A,'Instructional Time Calc'!$H:$H,"?"),0)</f>
        <v>6.6666666666666679</v>
      </c>
      <c r="V15" s="54">
        <f t="array" ref="V15">IF(P15&gt;0,P15*_xlfn.XLOOKUP(V$1,'Instructional Time Calc'!$A:$A,'Instructional Time Calc'!$H:$H,"?"),0)</f>
        <v>7.1666666666666661</v>
      </c>
      <c r="W15" s="54">
        <f t="array" ref="W15">IF(Q15&gt;0,Q15*_xlfn.XLOOKUP(W$1,'Instructional Time Calc'!$A:$A,'Instructional Time Calc'!$H:$H,"?"),0)</f>
        <v>7.1666666666666661</v>
      </c>
      <c r="Z15" s="7"/>
      <c r="AA15" s="7"/>
      <c r="AB15" s="7" t="s">
        <v>117</v>
      </c>
      <c r="AC15" s="7">
        <f t="shared" si="17"/>
        <v>4</v>
      </c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spans="1:39" ht="14.4" x14ac:dyDescent="0.3">
      <c r="A16" s="47">
        <v>46287</v>
      </c>
      <c r="B16" s="48" t="str">
        <f t="shared" si="0"/>
        <v>Tuesday</v>
      </c>
      <c r="C16" s="48" t="s">
        <v>48</v>
      </c>
      <c r="D16" s="50" t="s">
        <v>49</v>
      </c>
      <c r="E16" s="51" t="s">
        <v>50</v>
      </c>
      <c r="F16" s="59"/>
      <c r="G16" s="59" t="s">
        <v>52</v>
      </c>
      <c r="H16" s="59" t="s">
        <v>52</v>
      </c>
      <c r="I16" s="59" t="s">
        <v>52</v>
      </c>
      <c r="J16" s="59" t="s">
        <v>52</v>
      </c>
      <c r="K16" s="59" t="s">
        <v>52</v>
      </c>
      <c r="L16" s="62">
        <f t="shared" ref="L16:P16" si="19">IF(AND($E16="In Session",G16="Yes"),1,IF(AND($E16="In Session",G16="Half Day"),0.5,0))</f>
        <v>1</v>
      </c>
      <c r="M16" s="62">
        <f t="shared" si="19"/>
        <v>1</v>
      </c>
      <c r="N16" s="62">
        <f t="shared" si="19"/>
        <v>1</v>
      </c>
      <c r="O16" s="62">
        <f t="shared" si="19"/>
        <v>1</v>
      </c>
      <c r="P16" s="62">
        <f t="shared" si="19"/>
        <v>1</v>
      </c>
      <c r="Q16" s="62">
        <f t="shared" si="2"/>
        <v>1</v>
      </c>
      <c r="R16" s="69">
        <f t="array" ref="R16">IF(L16&gt;0,L16*_xlfn.XLOOKUP(R$1,'Instructional Time Calc'!$A:$A,'Instructional Time Calc'!$H:$H,"?"),0)</f>
        <v>6.2500000000000009</v>
      </c>
      <c r="S16" s="69">
        <f t="array" ref="S16">IF(M16&gt;0,M16*_xlfn.XLOOKUP(S$1,'Instructional Time Calc'!$A:$A,'Instructional Time Calc'!$H:$H,"?"),0)</f>
        <v>6.5000000000000009</v>
      </c>
      <c r="T16" s="69">
        <f t="array" ref="T16">IF(N16&gt;0,N16*_xlfn.XLOOKUP(T$1,'Instructional Time Calc'!$A:$A,'Instructional Time Calc'!$H:$H,"?"),0)</f>
        <v>6.5000000000000009</v>
      </c>
      <c r="U16" s="69">
        <f t="array" ref="U16">IF(O16&gt;0,O16*_xlfn.XLOOKUP(U$1,'Instructional Time Calc'!$A:$A,'Instructional Time Calc'!$H:$H,"?"),0)</f>
        <v>6.6666666666666679</v>
      </c>
      <c r="V16" s="69">
        <f t="array" ref="V16">IF(P16&gt;0,P16*_xlfn.XLOOKUP(V$1,'Instructional Time Calc'!$A:$A,'Instructional Time Calc'!$H:$H,"?"),0)</f>
        <v>7.1666666666666661</v>
      </c>
      <c r="W16" s="69">
        <f t="array" ref="W16">IF(Q16&gt;0,Q16*_xlfn.XLOOKUP(W$1,'Instructional Time Calc'!$A:$A,'Instructional Time Calc'!$H:$H,"?"),0)</f>
        <v>7.1666666666666661</v>
      </c>
      <c r="Z16" s="7"/>
      <c r="AA16" s="7"/>
      <c r="AB16" s="7" t="s">
        <v>120</v>
      </c>
      <c r="AC16" s="7">
        <f t="shared" si="17"/>
        <v>2</v>
      </c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spans="1:39" ht="14.4" x14ac:dyDescent="0.3">
      <c r="A17" s="47">
        <v>46288</v>
      </c>
      <c r="B17" s="48" t="str">
        <f t="shared" si="0"/>
        <v>Wednesday</v>
      </c>
      <c r="C17" s="48" t="s">
        <v>48</v>
      </c>
      <c r="D17" s="50" t="s">
        <v>49</v>
      </c>
      <c r="E17" s="51" t="s">
        <v>50</v>
      </c>
      <c r="F17" s="52"/>
      <c r="G17" s="52" t="s">
        <v>52</v>
      </c>
      <c r="H17" s="52" t="s">
        <v>52</v>
      </c>
      <c r="I17" s="52" t="s">
        <v>52</v>
      </c>
      <c r="J17" s="52" t="s">
        <v>52</v>
      </c>
      <c r="K17" s="52" t="s">
        <v>52</v>
      </c>
      <c r="L17" s="53">
        <f t="shared" ref="L17:P17" si="20">IF(AND($E17="In Session",G17="Yes"),1,IF(AND($E17="In Session",G17="Half Day"),0.5,0))</f>
        <v>1</v>
      </c>
      <c r="M17" s="53">
        <f t="shared" si="20"/>
        <v>1</v>
      </c>
      <c r="N17" s="53">
        <f t="shared" si="20"/>
        <v>1</v>
      </c>
      <c r="O17" s="53">
        <f t="shared" si="20"/>
        <v>1</v>
      </c>
      <c r="P17" s="53">
        <f t="shared" si="20"/>
        <v>1</v>
      </c>
      <c r="Q17" s="53">
        <f t="shared" si="2"/>
        <v>1</v>
      </c>
      <c r="R17" s="54">
        <f t="array" ref="R17">IF(L17&gt;0,L17*_xlfn.XLOOKUP(R$1,'Instructional Time Calc'!$A:$A,'Instructional Time Calc'!$H:$H,"?"),0)</f>
        <v>6.2500000000000009</v>
      </c>
      <c r="S17" s="54">
        <f t="array" ref="S17">IF(M17&gt;0,M17*_xlfn.XLOOKUP(S$1,'Instructional Time Calc'!$A:$A,'Instructional Time Calc'!$H:$H,"?"),0)</f>
        <v>6.5000000000000009</v>
      </c>
      <c r="T17" s="54">
        <f t="array" ref="T17">IF(N17&gt;0,N17*_xlfn.XLOOKUP(T$1,'Instructional Time Calc'!$A:$A,'Instructional Time Calc'!$H:$H,"?"),0)</f>
        <v>6.5000000000000009</v>
      </c>
      <c r="U17" s="54">
        <f t="array" ref="U17">IF(O17&gt;0,O17*_xlfn.XLOOKUP(U$1,'Instructional Time Calc'!$A:$A,'Instructional Time Calc'!$H:$H,"?"),0)</f>
        <v>6.6666666666666679</v>
      </c>
      <c r="V17" s="54">
        <f t="array" ref="V17">IF(P17&gt;0,P17*_xlfn.XLOOKUP(V$1,'Instructional Time Calc'!$A:$A,'Instructional Time Calc'!$H:$H,"?"),0)</f>
        <v>7.1666666666666661</v>
      </c>
      <c r="W17" s="54">
        <f t="array" ref="W17">IF(Q17&gt;0,Q17*_xlfn.XLOOKUP(W$1,'Instructional Time Calc'!$A:$A,'Instructional Time Calc'!$H:$H,"?"),0)</f>
        <v>7.1666666666666661</v>
      </c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ht="14.4" x14ac:dyDescent="0.3">
      <c r="A18" s="47">
        <v>46289</v>
      </c>
      <c r="B18" s="48" t="str">
        <f t="shared" si="0"/>
        <v>Thursday</v>
      </c>
      <c r="C18" s="48" t="s">
        <v>48</v>
      </c>
      <c r="D18" s="50" t="s">
        <v>49</v>
      </c>
      <c r="E18" s="51" t="s">
        <v>50</v>
      </c>
      <c r="F18" s="59"/>
      <c r="G18" s="59" t="s">
        <v>52</v>
      </c>
      <c r="H18" s="59" t="s">
        <v>52</v>
      </c>
      <c r="I18" s="59" t="s">
        <v>52</v>
      </c>
      <c r="J18" s="59" t="s">
        <v>52</v>
      </c>
      <c r="K18" s="59" t="s">
        <v>52</v>
      </c>
      <c r="L18" s="62">
        <f t="shared" ref="L18:P18" si="21">IF(AND($E18="In Session",G18="Yes"),1,IF(AND($E18="In Session",G18="Half Day"),0.5,0))</f>
        <v>1</v>
      </c>
      <c r="M18" s="62">
        <f t="shared" si="21"/>
        <v>1</v>
      </c>
      <c r="N18" s="62">
        <f t="shared" si="21"/>
        <v>1</v>
      </c>
      <c r="O18" s="62">
        <f t="shared" si="21"/>
        <v>1</v>
      </c>
      <c r="P18" s="62">
        <f t="shared" si="21"/>
        <v>1</v>
      </c>
      <c r="Q18" s="62">
        <f t="shared" si="2"/>
        <v>1</v>
      </c>
      <c r="R18" s="69">
        <f t="array" ref="R18">IF(L18&gt;0,L18*_xlfn.XLOOKUP(R$1,'Instructional Time Calc'!$A:$A,'Instructional Time Calc'!$H:$H,"?"),0)</f>
        <v>6.2500000000000009</v>
      </c>
      <c r="S18" s="69">
        <f t="array" ref="S18">IF(M18&gt;0,M18*_xlfn.XLOOKUP(S$1,'Instructional Time Calc'!$A:$A,'Instructional Time Calc'!$H:$H,"?"),0)</f>
        <v>6.5000000000000009</v>
      </c>
      <c r="T18" s="69">
        <f t="array" ref="T18">IF(N18&gt;0,N18*_xlfn.XLOOKUP(T$1,'Instructional Time Calc'!$A:$A,'Instructional Time Calc'!$H:$H,"?"),0)</f>
        <v>6.5000000000000009</v>
      </c>
      <c r="U18" s="69">
        <f t="array" ref="U18">IF(O18&gt;0,O18*_xlfn.XLOOKUP(U$1,'Instructional Time Calc'!$A:$A,'Instructional Time Calc'!$H:$H,"?"),0)</f>
        <v>6.6666666666666679</v>
      </c>
      <c r="V18" s="69">
        <f t="array" ref="V18">IF(P18&gt;0,P18*_xlfn.XLOOKUP(V$1,'Instructional Time Calc'!$A:$A,'Instructional Time Calc'!$H:$H,"?"),0)</f>
        <v>7.1666666666666661</v>
      </c>
      <c r="W18" s="69">
        <f t="array" ref="W18">IF(Q18&gt;0,Q18*_xlfn.XLOOKUP(W$1,'Instructional Time Calc'!$A:$A,'Instructional Time Calc'!$H:$H,"?"),0)</f>
        <v>7.1666666666666661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</row>
    <row r="19" spans="1:39" ht="14.4" x14ac:dyDescent="0.3">
      <c r="A19" s="82">
        <v>46290</v>
      </c>
      <c r="B19" s="83" t="str">
        <f t="shared" si="0"/>
        <v>Friday</v>
      </c>
      <c r="C19" s="83" t="s">
        <v>48</v>
      </c>
      <c r="D19" s="84" t="s">
        <v>49</v>
      </c>
      <c r="E19" s="85" t="s">
        <v>50</v>
      </c>
      <c r="F19" s="85"/>
      <c r="G19" s="52" t="s">
        <v>76</v>
      </c>
      <c r="H19" s="52" t="s">
        <v>76</v>
      </c>
      <c r="I19" s="52" t="s">
        <v>76</v>
      </c>
      <c r="J19" s="52" t="s">
        <v>76</v>
      </c>
      <c r="K19" s="52" t="s">
        <v>76</v>
      </c>
      <c r="L19" s="53">
        <f t="shared" ref="L19:P19" si="22">IF(AND($E19="In Session",G19="Yes"),1,IF(AND($E19="In Session",G19="Half Day"),0.5,0))</f>
        <v>0</v>
      </c>
      <c r="M19" s="53">
        <f t="shared" si="22"/>
        <v>0</v>
      </c>
      <c r="N19" s="53">
        <f t="shared" si="22"/>
        <v>0</v>
      </c>
      <c r="O19" s="53">
        <f t="shared" si="22"/>
        <v>0</v>
      </c>
      <c r="P19" s="53">
        <f t="shared" si="22"/>
        <v>0</v>
      </c>
      <c r="Q19" s="53">
        <f t="shared" si="2"/>
        <v>0</v>
      </c>
      <c r="R19" s="54">
        <f t="array" ref="R19">IF(L19&gt;0,L19*_xlfn.XLOOKUP(R$1,'Instructional Time Calc'!$A:$A,'Instructional Time Calc'!$H:$H,"?"),0)</f>
        <v>0</v>
      </c>
      <c r="S19" s="54">
        <f t="array" ref="S19">IF(M19&gt;0,M19*_xlfn.XLOOKUP(S$1,'Instructional Time Calc'!$A:$A,'Instructional Time Calc'!$H:$H,"?"),0)</f>
        <v>0</v>
      </c>
      <c r="T19" s="54">
        <f t="array" ref="T19">IF(N19&gt;0,N19*_xlfn.XLOOKUP(T$1,'Instructional Time Calc'!$A:$A,'Instructional Time Calc'!$H:$H,"?"),0)</f>
        <v>0</v>
      </c>
      <c r="U19" s="54">
        <f t="array" ref="U19">IF(O19&gt;0,O19*_xlfn.XLOOKUP(U$1,'Instructional Time Calc'!$A:$A,'Instructional Time Calc'!$H:$H,"?"),0)</f>
        <v>0</v>
      </c>
      <c r="V19" s="54">
        <f t="array" ref="V19">IF(P19&gt;0,P19*_xlfn.XLOOKUP(V$1,'Instructional Time Calc'!$A:$A,'Instructional Time Calc'!$H:$H,"?"),0)</f>
        <v>0</v>
      </c>
      <c r="W19" s="54">
        <f t="array" ref="W19">IF(Q19&gt;0,Q19*_xlfn.XLOOKUP(W$1,'Instructional Time Calc'!$A:$A,'Instructional Time Calc'!$H:$H,"?"),0)</f>
        <v>0</v>
      </c>
      <c r="Z19" s="7"/>
      <c r="AA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39" ht="14.4" x14ac:dyDescent="0.3">
      <c r="A20" s="95">
        <v>46291</v>
      </c>
      <c r="B20" s="96" t="str">
        <f t="shared" si="0"/>
        <v>Saturday</v>
      </c>
      <c r="C20" s="96" t="s">
        <v>79</v>
      </c>
      <c r="D20" s="97" t="s">
        <v>49</v>
      </c>
      <c r="E20" s="98" t="s">
        <v>76</v>
      </c>
      <c r="F20" s="100"/>
      <c r="G20" s="100"/>
      <c r="H20" s="100"/>
      <c r="I20" s="100"/>
      <c r="J20" s="100"/>
      <c r="K20" s="100"/>
      <c r="L20" s="62">
        <f t="shared" ref="L20:P20" si="23">IF(AND($E20="In Session",G20="Yes"),1,IF(AND($E20="In Session",G20="Half Day"),0.5,0))</f>
        <v>0</v>
      </c>
      <c r="M20" s="62">
        <f t="shared" si="23"/>
        <v>0</v>
      </c>
      <c r="N20" s="62">
        <f t="shared" si="23"/>
        <v>0</v>
      </c>
      <c r="O20" s="62">
        <f t="shared" si="23"/>
        <v>0</v>
      </c>
      <c r="P20" s="62">
        <f t="shared" si="23"/>
        <v>0</v>
      </c>
      <c r="Q20" s="62">
        <f t="shared" si="2"/>
        <v>0</v>
      </c>
      <c r="R20" s="69">
        <f t="array" ref="R20">IF(L20&gt;0,L20*_xlfn.XLOOKUP(R$1,'Instructional Time Calc'!$A:$A,'Instructional Time Calc'!$H:$H,"?"),0)</f>
        <v>0</v>
      </c>
      <c r="S20" s="69">
        <f t="array" ref="S20">IF(M20&gt;0,M20*_xlfn.XLOOKUP(S$1,'Instructional Time Calc'!$A:$A,'Instructional Time Calc'!$H:$H,"?"),0)</f>
        <v>0</v>
      </c>
      <c r="T20" s="69">
        <f t="array" ref="T20">IF(N20&gt;0,N20*_xlfn.XLOOKUP(T$1,'Instructional Time Calc'!$A:$A,'Instructional Time Calc'!$H:$H,"?"),0)</f>
        <v>0</v>
      </c>
      <c r="U20" s="69">
        <f t="array" ref="U20">IF(O20&gt;0,O20*_xlfn.XLOOKUP(U$1,'Instructional Time Calc'!$A:$A,'Instructional Time Calc'!$H:$H,"?"),0)</f>
        <v>0</v>
      </c>
      <c r="V20" s="69">
        <f t="array" ref="V20">IF(P20&gt;0,P20*_xlfn.XLOOKUP(V$1,'Instructional Time Calc'!$A:$A,'Instructional Time Calc'!$H:$H,"?"),0)</f>
        <v>0</v>
      </c>
      <c r="W20" s="69">
        <f t="array" ref="W20">IF(Q20&gt;0,Q20*_xlfn.XLOOKUP(W$1,'Instructional Time Calc'!$A:$A,'Instructional Time Calc'!$H:$H,"?"),0)</f>
        <v>0</v>
      </c>
      <c r="X20" s="7"/>
      <c r="Y20" s="7"/>
      <c r="Z20" s="7"/>
      <c r="AA20" s="7"/>
      <c r="AE20" s="7"/>
      <c r="AF20" s="7"/>
      <c r="AG20" s="7"/>
      <c r="AH20" s="7"/>
      <c r="AI20" s="7"/>
      <c r="AJ20" s="7"/>
      <c r="AK20" s="7"/>
      <c r="AL20" s="7"/>
      <c r="AM20" s="7"/>
    </row>
    <row r="21" spans="1:39" ht="14.4" x14ac:dyDescent="0.3">
      <c r="A21" s="95">
        <v>46292</v>
      </c>
      <c r="B21" s="96" t="str">
        <f t="shared" si="0"/>
        <v>Sunday</v>
      </c>
      <c r="C21" s="96" t="s">
        <v>79</v>
      </c>
      <c r="D21" s="97" t="s">
        <v>49</v>
      </c>
      <c r="E21" s="98" t="s">
        <v>76</v>
      </c>
      <c r="F21" s="109"/>
      <c r="G21" s="109"/>
      <c r="H21" s="109"/>
      <c r="I21" s="109"/>
      <c r="J21" s="109"/>
      <c r="K21" s="109"/>
      <c r="L21" s="53">
        <f t="shared" ref="L21:P21" si="24">IF(AND($E21="In Session",G21="Yes"),1,IF(AND($E21="In Session",G21="Half Day"),0.5,0))</f>
        <v>0</v>
      </c>
      <c r="M21" s="53">
        <f t="shared" si="24"/>
        <v>0</v>
      </c>
      <c r="N21" s="53">
        <f t="shared" si="24"/>
        <v>0</v>
      </c>
      <c r="O21" s="53">
        <f t="shared" si="24"/>
        <v>0</v>
      </c>
      <c r="P21" s="53">
        <f t="shared" si="24"/>
        <v>0</v>
      </c>
      <c r="Q21" s="53">
        <f t="shared" si="2"/>
        <v>0</v>
      </c>
      <c r="R21" s="54">
        <f t="array" ref="R21">IF(L21&gt;0,L21*_xlfn.XLOOKUP(R$1,'Instructional Time Calc'!$A:$A,'Instructional Time Calc'!$H:$H,"?"),0)</f>
        <v>0</v>
      </c>
      <c r="S21" s="54">
        <f t="array" ref="S21">IF(M21&gt;0,M21*_xlfn.XLOOKUP(S$1,'Instructional Time Calc'!$A:$A,'Instructional Time Calc'!$H:$H,"?"),0)</f>
        <v>0</v>
      </c>
      <c r="T21" s="54">
        <f t="array" ref="T21">IF(N21&gt;0,N21*_xlfn.XLOOKUP(T$1,'Instructional Time Calc'!$A:$A,'Instructional Time Calc'!$H:$H,"?"),0)</f>
        <v>0</v>
      </c>
      <c r="U21" s="54">
        <f t="array" ref="U21">IF(O21&gt;0,O21*_xlfn.XLOOKUP(U$1,'Instructional Time Calc'!$A:$A,'Instructional Time Calc'!$H:$H,"?"),0)</f>
        <v>0</v>
      </c>
      <c r="V21" s="54">
        <f t="array" ref="V21">IF(P21&gt;0,P21*_xlfn.XLOOKUP(V$1,'Instructional Time Calc'!$A:$A,'Instructional Time Calc'!$H:$H,"?"),0)</f>
        <v>0</v>
      </c>
      <c r="W21" s="54">
        <f t="array" ref="W21">IF(Q21&gt;0,Q21*_xlfn.XLOOKUP(W$1,'Instructional Time Calc'!$A:$A,'Instructional Time Calc'!$H:$H,"?"),0)</f>
        <v>0</v>
      </c>
      <c r="X21" s="7"/>
      <c r="Y21" s="7"/>
      <c r="Z21" s="7"/>
      <c r="AA21" s="7"/>
      <c r="AE21" s="7"/>
      <c r="AF21" s="7"/>
      <c r="AG21" s="7"/>
      <c r="AH21" s="7"/>
      <c r="AI21" s="7"/>
      <c r="AJ21" s="7"/>
      <c r="AK21" s="7"/>
      <c r="AL21" s="7"/>
      <c r="AM21" s="7"/>
    </row>
    <row r="22" spans="1:39" ht="14.4" x14ac:dyDescent="0.3">
      <c r="A22" s="47">
        <v>46293</v>
      </c>
      <c r="B22" s="48" t="str">
        <f t="shared" si="0"/>
        <v>Monday</v>
      </c>
      <c r="C22" s="48" t="s">
        <v>48</v>
      </c>
      <c r="D22" s="50" t="s">
        <v>49</v>
      </c>
      <c r="E22" s="51" t="s">
        <v>50</v>
      </c>
      <c r="F22" s="59"/>
      <c r="G22" s="59" t="s">
        <v>52</v>
      </c>
      <c r="H22" s="59" t="s">
        <v>52</v>
      </c>
      <c r="I22" s="59" t="s">
        <v>52</v>
      </c>
      <c r="J22" s="59" t="s">
        <v>52</v>
      </c>
      <c r="K22" s="59" t="s">
        <v>52</v>
      </c>
      <c r="L22" s="62">
        <f t="shared" ref="L22:P22" si="25">IF(AND($E22="In Session",G22="Yes"),1,IF(AND($E22="In Session",G22="Half Day"),0.5,0))</f>
        <v>1</v>
      </c>
      <c r="M22" s="62">
        <f t="shared" si="25"/>
        <v>1</v>
      </c>
      <c r="N22" s="62">
        <f t="shared" si="25"/>
        <v>1</v>
      </c>
      <c r="O22" s="62">
        <f t="shared" si="25"/>
        <v>1</v>
      </c>
      <c r="P22" s="62">
        <f t="shared" si="25"/>
        <v>1</v>
      </c>
      <c r="Q22" s="62">
        <f t="shared" si="2"/>
        <v>1</v>
      </c>
      <c r="R22" s="69">
        <f t="array" ref="R22">IF(L22&gt;0,L22*_xlfn.XLOOKUP(R$1,'Instructional Time Calc'!$A:$A,'Instructional Time Calc'!$H:$H,"?"),0)</f>
        <v>6.2500000000000009</v>
      </c>
      <c r="S22" s="69">
        <f t="array" ref="S22">IF(M22&gt;0,M22*_xlfn.XLOOKUP(S$1,'Instructional Time Calc'!$A:$A,'Instructional Time Calc'!$H:$H,"?"),0)</f>
        <v>6.5000000000000009</v>
      </c>
      <c r="T22" s="69">
        <f t="array" ref="T22">IF(N22&gt;0,N22*_xlfn.XLOOKUP(T$1,'Instructional Time Calc'!$A:$A,'Instructional Time Calc'!$H:$H,"?"),0)</f>
        <v>6.5000000000000009</v>
      </c>
      <c r="U22" s="69">
        <f t="array" ref="U22">IF(O22&gt;0,O22*_xlfn.XLOOKUP(U$1,'Instructional Time Calc'!$A:$A,'Instructional Time Calc'!$H:$H,"?"),0)</f>
        <v>6.6666666666666679</v>
      </c>
      <c r="V22" s="69">
        <f t="array" ref="V22">IF(P22&gt;0,P22*_xlfn.XLOOKUP(V$1,'Instructional Time Calc'!$A:$A,'Instructional Time Calc'!$H:$H,"?"),0)</f>
        <v>7.1666666666666661</v>
      </c>
      <c r="W22" s="69">
        <f t="array" ref="W22">IF(Q22&gt;0,Q22*_xlfn.XLOOKUP(W$1,'Instructional Time Calc'!$A:$A,'Instructional Time Calc'!$H:$H,"?"),0)</f>
        <v>7.1666666666666661</v>
      </c>
      <c r="X22" s="7"/>
      <c r="Y22" s="7"/>
      <c r="Z22" s="7"/>
      <c r="AA22" s="7"/>
      <c r="AE22" s="7"/>
      <c r="AF22" s="7"/>
      <c r="AG22" s="7"/>
      <c r="AH22" s="7"/>
      <c r="AI22" s="7"/>
      <c r="AJ22" s="7"/>
      <c r="AK22" s="7"/>
      <c r="AL22" s="7"/>
      <c r="AM22" s="7"/>
    </row>
    <row r="23" spans="1:39" ht="14.4" x14ac:dyDescent="0.3">
      <c r="A23" s="47">
        <v>46294</v>
      </c>
      <c r="B23" s="48" t="str">
        <f t="shared" si="0"/>
        <v>Tuesday</v>
      </c>
      <c r="C23" s="48" t="s">
        <v>48</v>
      </c>
      <c r="D23" s="50" t="s">
        <v>49</v>
      </c>
      <c r="E23" s="51" t="s">
        <v>50</v>
      </c>
      <c r="F23" s="52"/>
      <c r="G23" s="52" t="s">
        <v>52</v>
      </c>
      <c r="H23" s="52" t="s">
        <v>52</v>
      </c>
      <c r="I23" s="52" t="s">
        <v>52</v>
      </c>
      <c r="J23" s="52" t="s">
        <v>52</v>
      </c>
      <c r="K23" s="52" t="s">
        <v>52</v>
      </c>
      <c r="L23" s="53">
        <f t="shared" ref="L23:P23" si="26">IF(AND($E23="In Session",G23="Yes"),1,IF(AND($E23="In Session",G23="Half Day"),0.5,0))</f>
        <v>1</v>
      </c>
      <c r="M23" s="53">
        <f t="shared" si="26"/>
        <v>1</v>
      </c>
      <c r="N23" s="53">
        <f t="shared" si="26"/>
        <v>1</v>
      </c>
      <c r="O23" s="53">
        <f t="shared" si="26"/>
        <v>1</v>
      </c>
      <c r="P23" s="53">
        <f t="shared" si="26"/>
        <v>1</v>
      </c>
      <c r="Q23" s="53">
        <f t="shared" si="2"/>
        <v>1</v>
      </c>
      <c r="R23" s="54">
        <f t="array" ref="R23">IF(L23&gt;0,L23*_xlfn.XLOOKUP(R$1,'Instructional Time Calc'!$A:$A,'Instructional Time Calc'!$H:$H,"?"),0)</f>
        <v>6.2500000000000009</v>
      </c>
      <c r="S23" s="54">
        <f t="array" ref="S23">IF(M23&gt;0,M23*_xlfn.XLOOKUP(S$1,'Instructional Time Calc'!$A:$A,'Instructional Time Calc'!$H:$H,"?"),0)</f>
        <v>6.5000000000000009</v>
      </c>
      <c r="T23" s="54">
        <f t="array" ref="T23">IF(N23&gt;0,N23*_xlfn.XLOOKUP(T$1,'Instructional Time Calc'!$A:$A,'Instructional Time Calc'!$H:$H,"?"),0)</f>
        <v>6.5000000000000009</v>
      </c>
      <c r="U23" s="54">
        <f t="array" ref="U23">IF(O23&gt;0,O23*_xlfn.XLOOKUP(U$1,'Instructional Time Calc'!$A:$A,'Instructional Time Calc'!$H:$H,"?"),0)</f>
        <v>6.6666666666666679</v>
      </c>
      <c r="V23" s="54">
        <f t="array" ref="V23">IF(P23&gt;0,P23*_xlfn.XLOOKUP(V$1,'Instructional Time Calc'!$A:$A,'Instructional Time Calc'!$H:$H,"?"),0)</f>
        <v>7.1666666666666661</v>
      </c>
      <c r="W23" s="54">
        <f t="array" ref="W23">IF(Q23&gt;0,Q23*_xlfn.XLOOKUP(W$1,'Instructional Time Calc'!$A:$A,'Instructional Time Calc'!$H:$H,"?"),0)</f>
        <v>7.1666666666666661</v>
      </c>
      <c r="X23" s="7"/>
      <c r="Y23" s="7"/>
      <c r="Z23" s="7"/>
      <c r="AA23" s="7"/>
      <c r="AE23" s="7"/>
      <c r="AF23" s="7"/>
      <c r="AG23" s="7"/>
      <c r="AH23" s="7"/>
      <c r="AI23" s="7"/>
      <c r="AJ23" s="7"/>
      <c r="AK23" s="7"/>
      <c r="AL23" s="7"/>
      <c r="AM23" s="7"/>
    </row>
    <row r="24" spans="1:39" ht="14.4" x14ac:dyDescent="0.3">
      <c r="A24" s="47">
        <v>46295</v>
      </c>
      <c r="B24" s="48" t="str">
        <f t="shared" si="0"/>
        <v>Wednesday</v>
      </c>
      <c r="C24" s="48" t="s">
        <v>48</v>
      </c>
      <c r="D24" s="50" t="s">
        <v>49</v>
      </c>
      <c r="E24" s="51" t="s">
        <v>50</v>
      </c>
      <c r="F24" s="59"/>
      <c r="G24" s="59" t="s">
        <v>52</v>
      </c>
      <c r="H24" s="59" t="s">
        <v>52</v>
      </c>
      <c r="I24" s="59" t="s">
        <v>52</v>
      </c>
      <c r="J24" s="59" t="s">
        <v>52</v>
      </c>
      <c r="K24" s="59" t="s">
        <v>52</v>
      </c>
      <c r="L24" s="62">
        <f t="shared" ref="L24:P24" si="27">IF(AND($E24="In Session",G24="Yes"),1,IF(AND($E24="In Session",G24="Half Day"),0.5,0))</f>
        <v>1</v>
      </c>
      <c r="M24" s="62">
        <f t="shared" si="27"/>
        <v>1</v>
      </c>
      <c r="N24" s="62">
        <f t="shared" si="27"/>
        <v>1</v>
      </c>
      <c r="O24" s="62">
        <f t="shared" si="27"/>
        <v>1</v>
      </c>
      <c r="P24" s="62">
        <f t="shared" si="27"/>
        <v>1</v>
      </c>
      <c r="Q24" s="62">
        <f t="shared" si="2"/>
        <v>1</v>
      </c>
      <c r="R24" s="69">
        <f t="array" ref="R24">IF(L24&gt;0,L24*_xlfn.XLOOKUP(R$1,'Instructional Time Calc'!$A:$A,'Instructional Time Calc'!$H:$H,"?"),0)</f>
        <v>6.2500000000000009</v>
      </c>
      <c r="S24" s="69">
        <f t="array" ref="S24">IF(M24&gt;0,M24*_xlfn.XLOOKUP(S$1,'Instructional Time Calc'!$A:$A,'Instructional Time Calc'!$H:$H,"?"),0)</f>
        <v>6.5000000000000009</v>
      </c>
      <c r="T24" s="69">
        <f t="array" ref="T24">IF(N24&gt;0,N24*_xlfn.XLOOKUP(T$1,'Instructional Time Calc'!$A:$A,'Instructional Time Calc'!$H:$H,"?"),0)</f>
        <v>6.5000000000000009</v>
      </c>
      <c r="U24" s="69">
        <f t="array" ref="U24">IF(O24&gt;0,O24*_xlfn.XLOOKUP(U$1,'Instructional Time Calc'!$A:$A,'Instructional Time Calc'!$H:$H,"?"),0)</f>
        <v>6.6666666666666679</v>
      </c>
      <c r="V24" s="69">
        <f t="array" ref="V24">IF(P24&gt;0,P24*_xlfn.XLOOKUP(V$1,'Instructional Time Calc'!$A:$A,'Instructional Time Calc'!$H:$H,"?"),0)</f>
        <v>7.1666666666666661</v>
      </c>
      <c r="W24" s="69">
        <f t="array" ref="W24">IF(Q24&gt;0,Q24*_xlfn.XLOOKUP(W$1,'Instructional Time Calc'!$A:$A,'Instructional Time Calc'!$H:$H,"?"),0)</f>
        <v>7.1666666666666661</v>
      </c>
      <c r="X24" s="7"/>
      <c r="Y24" s="7"/>
      <c r="Z24" s="7"/>
      <c r="AA24" s="7"/>
      <c r="AE24" s="7"/>
      <c r="AF24" s="7"/>
      <c r="AG24" s="7"/>
      <c r="AH24" s="7"/>
      <c r="AI24" s="7"/>
      <c r="AJ24" s="7"/>
      <c r="AK24" s="7"/>
      <c r="AL24" s="7"/>
      <c r="AM24" s="7"/>
    </row>
    <row r="25" spans="1:39" ht="14.4" x14ac:dyDescent="0.3">
      <c r="A25" s="169">
        <v>46296</v>
      </c>
      <c r="B25" s="170" t="str">
        <f t="shared" si="0"/>
        <v>Thursday</v>
      </c>
      <c r="C25" s="170" t="s">
        <v>48</v>
      </c>
      <c r="D25" s="171" t="s">
        <v>145</v>
      </c>
      <c r="E25" s="172" t="s">
        <v>76</v>
      </c>
      <c r="F25" s="52" t="s">
        <v>120</v>
      </c>
      <c r="G25" s="52"/>
      <c r="H25" s="52"/>
      <c r="I25" s="52"/>
      <c r="J25" s="52"/>
      <c r="K25" s="52"/>
      <c r="L25" s="53">
        <f t="shared" ref="L25:P25" si="28">IF(AND($E25="In Session",G25="Yes"),1,IF(AND($E25="In Session",G25="Half Day"),0.5,0))</f>
        <v>0</v>
      </c>
      <c r="M25" s="53">
        <f t="shared" si="28"/>
        <v>0</v>
      </c>
      <c r="N25" s="53">
        <f t="shared" si="28"/>
        <v>0</v>
      </c>
      <c r="O25" s="53">
        <f t="shared" si="28"/>
        <v>0</v>
      </c>
      <c r="P25" s="53">
        <f t="shared" si="28"/>
        <v>0</v>
      </c>
      <c r="Q25" s="53">
        <f t="shared" si="2"/>
        <v>0</v>
      </c>
      <c r="R25" s="54">
        <f t="array" ref="R25">IF(L25&gt;0,L25*_xlfn.XLOOKUP(R$1,'Instructional Time Calc'!$A:$A,'Instructional Time Calc'!$H:$H,"?"),0)</f>
        <v>0</v>
      </c>
      <c r="S25" s="54">
        <f t="array" ref="S25">IF(M25&gt;0,M25*_xlfn.XLOOKUP(S$1,'Instructional Time Calc'!$A:$A,'Instructional Time Calc'!$H:$H,"?"),0)</f>
        <v>0</v>
      </c>
      <c r="T25" s="54">
        <f t="array" ref="T25">IF(N25&gt;0,N25*_xlfn.XLOOKUP(T$1,'Instructional Time Calc'!$A:$A,'Instructional Time Calc'!$H:$H,"?"),0)</f>
        <v>0</v>
      </c>
      <c r="U25" s="54">
        <f t="array" ref="U25">IF(O25&gt;0,O25*_xlfn.XLOOKUP(U$1,'Instructional Time Calc'!$A:$A,'Instructional Time Calc'!$H:$H,"?"),0)</f>
        <v>0</v>
      </c>
      <c r="V25" s="54">
        <f t="array" ref="V25">IF(P25&gt;0,P25*_xlfn.XLOOKUP(V$1,'Instructional Time Calc'!$A:$A,'Instructional Time Calc'!$H:$H,"?"),0)</f>
        <v>0</v>
      </c>
      <c r="W25" s="54">
        <f t="array" ref="W25">IF(Q25&gt;0,Q25*_xlfn.XLOOKUP(W$1,'Instructional Time Calc'!$A:$A,'Instructional Time Calc'!$H:$H,"?"),0)</f>
        <v>0</v>
      </c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</row>
    <row r="26" spans="1:39" ht="14.4" x14ac:dyDescent="0.3">
      <c r="A26" s="169">
        <v>46297</v>
      </c>
      <c r="B26" s="170" t="str">
        <f t="shared" si="0"/>
        <v>Friday</v>
      </c>
      <c r="C26" s="170" t="s">
        <v>48</v>
      </c>
      <c r="D26" s="171" t="s">
        <v>145</v>
      </c>
      <c r="E26" s="172" t="s">
        <v>76</v>
      </c>
      <c r="F26" s="59" t="s">
        <v>120</v>
      </c>
      <c r="G26" s="59" t="s">
        <v>76</v>
      </c>
      <c r="H26" s="59" t="s">
        <v>76</v>
      </c>
      <c r="I26" s="59" t="s">
        <v>76</v>
      </c>
      <c r="J26" s="59" t="s">
        <v>76</v>
      </c>
      <c r="K26" s="59" t="s">
        <v>76</v>
      </c>
      <c r="L26" s="62">
        <f t="shared" ref="L26:P26" si="29">IF(AND($E26="In Session",G26="Yes"),1,IF(AND($E26="In Session",G26="Half Day"),0.5,0))</f>
        <v>0</v>
      </c>
      <c r="M26" s="62">
        <f t="shared" si="29"/>
        <v>0</v>
      </c>
      <c r="N26" s="62">
        <f t="shared" si="29"/>
        <v>0</v>
      </c>
      <c r="O26" s="62">
        <f t="shared" si="29"/>
        <v>0</v>
      </c>
      <c r="P26" s="62">
        <f t="shared" si="29"/>
        <v>0</v>
      </c>
      <c r="Q26" s="62">
        <f t="shared" si="2"/>
        <v>0</v>
      </c>
      <c r="R26" s="69">
        <f t="array" ref="R26">IF(L26&gt;0,L26*_xlfn.XLOOKUP(R$1,'Instructional Time Calc'!$A:$A,'Instructional Time Calc'!$H:$H,"?"),0)</f>
        <v>0</v>
      </c>
      <c r="S26" s="69">
        <f t="array" ref="S26">IF(M26&gt;0,M26*_xlfn.XLOOKUP(S$1,'Instructional Time Calc'!$A:$A,'Instructional Time Calc'!$H:$H,"?"),0)</f>
        <v>0</v>
      </c>
      <c r="T26" s="69">
        <f t="array" ref="T26">IF(N26&gt;0,N26*_xlfn.XLOOKUP(T$1,'Instructional Time Calc'!$A:$A,'Instructional Time Calc'!$H:$H,"?"),0)</f>
        <v>0</v>
      </c>
      <c r="U26" s="69">
        <f t="array" ref="U26">IF(O26&gt;0,O26*_xlfn.XLOOKUP(U$1,'Instructional Time Calc'!$A:$A,'Instructional Time Calc'!$H:$H,"?"),0)</f>
        <v>0</v>
      </c>
      <c r="V26" s="69">
        <f t="array" ref="V26">IF(P26&gt;0,P26*_xlfn.XLOOKUP(V$1,'Instructional Time Calc'!$A:$A,'Instructional Time Calc'!$H:$H,"?"),0)</f>
        <v>0</v>
      </c>
      <c r="W26" s="69">
        <f t="array" ref="W26">IF(Q26&gt;0,Q26*_xlfn.XLOOKUP(W$1,'Instructional Time Calc'!$A:$A,'Instructional Time Calc'!$H:$H,"?"),0)</f>
        <v>0</v>
      </c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</row>
    <row r="27" spans="1:39" ht="14.4" x14ac:dyDescent="0.3">
      <c r="A27" s="95">
        <v>46298</v>
      </c>
      <c r="B27" s="96" t="str">
        <f t="shared" si="0"/>
        <v>Saturday</v>
      </c>
      <c r="C27" s="96" t="s">
        <v>79</v>
      </c>
      <c r="D27" s="97" t="s">
        <v>49</v>
      </c>
      <c r="E27" s="98" t="s">
        <v>76</v>
      </c>
      <c r="F27" s="109"/>
      <c r="G27" s="109"/>
      <c r="H27" s="109"/>
      <c r="I27" s="109"/>
      <c r="J27" s="109"/>
      <c r="K27" s="109"/>
      <c r="L27" s="53">
        <f t="shared" ref="L27:P27" si="30">IF(AND($E27="In Session",G27="Yes"),1,IF(AND($E27="In Session",G27="Half Day"),0.5,0))</f>
        <v>0</v>
      </c>
      <c r="M27" s="53">
        <f t="shared" si="30"/>
        <v>0</v>
      </c>
      <c r="N27" s="53">
        <f t="shared" si="30"/>
        <v>0</v>
      </c>
      <c r="O27" s="53">
        <f t="shared" si="30"/>
        <v>0</v>
      </c>
      <c r="P27" s="53">
        <f t="shared" si="30"/>
        <v>0</v>
      </c>
      <c r="Q27" s="53">
        <f t="shared" si="2"/>
        <v>0</v>
      </c>
      <c r="R27" s="54">
        <f t="array" ref="R27">IF(L27&gt;0,L27*_xlfn.XLOOKUP(R$1,'Instructional Time Calc'!$A:$A,'Instructional Time Calc'!$H:$H,"?"),0)</f>
        <v>0</v>
      </c>
      <c r="S27" s="54">
        <f t="array" ref="S27">IF(M27&gt;0,M27*_xlfn.XLOOKUP(S$1,'Instructional Time Calc'!$A:$A,'Instructional Time Calc'!$H:$H,"?"),0)</f>
        <v>0</v>
      </c>
      <c r="T27" s="54">
        <f t="array" ref="T27">IF(N27&gt;0,N27*_xlfn.XLOOKUP(T$1,'Instructional Time Calc'!$A:$A,'Instructional Time Calc'!$H:$H,"?"),0)</f>
        <v>0</v>
      </c>
      <c r="U27" s="54">
        <f t="array" ref="U27">IF(O27&gt;0,O27*_xlfn.XLOOKUP(U$1,'Instructional Time Calc'!$A:$A,'Instructional Time Calc'!$H:$H,"?"),0)</f>
        <v>0</v>
      </c>
      <c r="V27" s="54">
        <f t="array" ref="V27">IF(P27&gt;0,P27*_xlfn.XLOOKUP(V$1,'Instructional Time Calc'!$A:$A,'Instructional Time Calc'!$H:$H,"?"),0)</f>
        <v>0</v>
      </c>
      <c r="W27" s="54">
        <f t="array" ref="W27">IF(Q27&gt;0,Q27*_xlfn.XLOOKUP(W$1,'Instructional Time Calc'!$A:$A,'Instructional Time Calc'!$H:$H,"?"),0)</f>
        <v>0</v>
      </c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</row>
    <row r="28" spans="1:39" ht="14.4" x14ac:dyDescent="0.3">
      <c r="A28" s="95">
        <v>46299</v>
      </c>
      <c r="B28" s="96" t="str">
        <f t="shared" si="0"/>
        <v>Sunday</v>
      </c>
      <c r="C28" s="96" t="s">
        <v>79</v>
      </c>
      <c r="D28" s="97" t="s">
        <v>49</v>
      </c>
      <c r="E28" s="98" t="s">
        <v>76</v>
      </c>
      <c r="F28" s="100"/>
      <c r="G28" s="100"/>
      <c r="H28" s="100"/>
      <c r="I28" s="100"/>
      <c r="J28" s="100"/>
      <c r="K28" s="100"/>
      <c r="L28" s="62">
        <f t="shared" ref="L28:P28" si="31">IF(AND($E28="In Session",G28="Yes"),1,IF(AND($E28="In Session",G28="Half Day"),0.5,0))</f>
        <v>0</v>
      </c>
      <c r="M28" s="62">
        <f t="shared" si="31"/>
        <v>0</v>
      </c>
      <c r="N28" s="62">
        <f t="shared" si="31"/>
        <v>0</v>
      </c>
      <c r="O28" s="62">
        <f t="shared" si="31"/>
        <v>0</v>
      </c>
      <c r="P28" s="62">
        <f t="shared" si="31"/>
        <v>0</v>
      </c>
      <c r="Q28" s="62">
        <f t="shared" si="2"/>
        <v>0</v>
      </c>
      <c r="R28" s="69">
        <f t="array" ref="R28">IF(L28&gt;0,L28*_xlfn.XLOOKUP(R$1,'Instructional Time Calc'!$A:$A,'Instructional Time Calc'!$H:$H,"?"),0)</f>
        <v>0</v>
      </c>
      <c r="S28" s="69">
        <f t="array" ref="S28">IF(M28&gt;0,M28*_xlfn.XLOOKUP(S$1,'Instructional Time Calc'!$A:$A,'Instructional Time Calc'!$H:$H,"?"),0)</f>
        <v>0</v>
      </c>
      <c r="T28" s="69">
        <f t="array" ref="T28">IF(N28&gt;0,N28*_xlfn.XLOOKUP(T$1,'Instructional Time Calc'!$A:$A,'Instructional Time Calc'!$H:$H,"?"),0)</f>
        <v>0</v>
      </c>
      <c r="U28" s="69">
        <f t="array" ref="U28">IF(O28&gt;0,O28*_xlfn.XLOOKUP(U$1,'Instructional Time Calc'!$A:$A,'Instructional Time Calc'!$H:$H,"?"),0)</f>
        <v>0</v>
      </c>
      <c r="V28" s="69">
        <f t="array" ref="V28">IF(P28&gt;0,P28*_xlfn.XLOOKUP(V$1,'Instructional Time Calc'!$A:$A,'Instructional Time Calc'!$H:$H,"?"),0)</f>
        <v>0</v>
      </c>
      <c r="W28" s="69">
        <f t="array" ref="W28">IF(Q28&gt;0,Q28*_xlfn.XLOOKUP(W$1,'Instructional Time Calc'!$A:$A,'Instructional Time Calc'!$H:$H,"?"),0)</f>
        <v>0</v>
      </c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spans="1:39" ht="14.4" x14ac:dyDescent="0.3">
      <c r="A29" s="47">
        <v>46300</v>
      </c>
      <c r="B29" s="48" t="str">
        <f t="shared" si="0"/>
        <v>Monday</v>
      </c>
      <c r="C29" s="48" t="s">
        <v>48</v>
      </c>
      <c r="D29" s="50" t="s">
        <v>49</v>
      </c>
      <c r="E29" s="51" t="s">
        <v>50</v>
      </c>
      <c r="F29" s="52"/>
      <c r="G29" s="52" t="s">
        <v>52</v>
      </c>
      <c r="H29" s="52" t="s">
        <v>52</v>
      </c>
      <c r="I29" s="52" t="s">
        <v>52</v>
      </c>
      <c r="J29" s="52" t="s">
        <v>52</v>
      </c>
      <c r="K29" s="52" t="s">
        <v>52</v>
      </c>
      <c r="L29" s="53">
        <f t="shared" ref="L29:P29" si="32">IF(AND($E29="In Session",G29="Yes"),1,IF(AND($E29="In Session",G29="Half Day"),0.5,0))</f>
        <v>1</v>
      </c>
      <c r="M29" s="53">
        <f t="shared" si="32"/>
        <v>1</v>
      </c>
      <c r="N29" s="53">
        <f t="shared" si="32"/>
        <v>1</v>
      </c>
      <c r="O29" s="53">
        <f t="shared" si="32"/>
        <v>1</v>
      </c>
      <c r="P29" s="53">
        <f t="shared" si="32"/>
        <v>1</v>
      </c>
      <c r="Q29" s="53">
        <f t="shared" si="2"/>
        <v>1</v>
      </c>
      <c r="R29" s="54">
        <f t="array" ref="R29">IF(L29&gt;0,L29*_xlfn.XLOOKUP(R$1,'Instructional Time Calc'!$A:$A,'Instructional Time Calc'!$H:$H,"?"),0)</f>
        <v>6.2500000000000009</v>
      </c>
      <c r="S29" s="54">
        <f t="array" ref="S29">IF(M29&gt;0,M29*_xlfn.XLOOKUP(S$1,'Instructional Time Calc'!$A:$A,'Instructional Time Calc'!$H:$H,"?"),0)</f>
        <v>6.5000000000000009</v>
      </c>
      <c r="T29" s="54">
        <f t="array" ref="T29">IF(N29&gt;0,N29*_xlfn.XLOOKUP(T$1,'Instructional Time Calc'!$A:$A,'Instructional Time Calc'!$H:$H,"?"),0)</f>
        <v>6.5000000000000009</v>
      </c>
      <c r="U29" s="54">
        <f t="array" ref="U29">IF(O29&gt;0,O29*_xlfn.XLOOKUP(U$1,'Instructional Time Calc'!$A:$A,'Instructional Time Calc'!$H:$H,"?"),0)</f>
        <v>6.6666666666666679</v>
      </c>
      <c r="V29" s="54">
        <f t="array" ref="V29">IF(P29&gt;0,P29*_xlfn.XLOOKUP(V$1,'Instructional Time Calc'!$A:$A,'Instructional Time Calc'!$H:$H,"?"),0)</f>
        <v>7.1666666666666661</v>
      </c>
      <c r="W29" s="54">
        <f t="array" ref="W29">IF(Q29&gt;0,Q29*_xlfn.XLOOKUP(W$1,'Instructional Time Calc'!$A:$A,'Instructional Time Calc'!$H:$H,"?"),0)</f>
        <v>7.1666666666666661</v>
      </c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spans="1:39" ht="14.4" x14ac:dyDescent="0.3">
      <c r="A30" s="47">
        <v>46301</v>
      </c>
      <c r="B30" s="48" t="str">
        <f t="shared" si="0"/>
        <v>Tuesday</v>
      </c>
      <c r="C30" s="48" t="s">
        <v>48</v>
      </c>
      <c r="D30" s="50" t="s">
        <v>49</v>
      </c>
      <c r="E30" s="51" t="s">
        <v>50</v>
      </c>
      <c r="F30" s="59"/>
      <c r="G30" s="59" t="s">
        <v>52</v>
      </c>
      <c r="H30" s="59" t="s">
        <v>52</v>
      </c>
      <c r="I30" s="59" t="s">
        <v>52</v>
      </c>
      <c r="J30" s="59" t="s">
        <v>52</v>
      </c>
      <c r="K30" s="59" t="s">
        <v>52</v>
      </c>
      <c r="L30" s="62">
        <f t="shared" ref="L30:P30" si="33">IF(AND($E30="In Session",G30="Yes"),1,IF(AND($E30="In Session",G30="Half Day"),0.5,0))</f>
        <v>1</v>
      </c>
      <c r="M30" s="62">
        <f t="shared" si="33"/>
        <v>1</v>
      </c>
      <c r="N30" s="62">
        <f t="shared" si="33"/>
        <v>1</v>
      </c>
      <c r="O30" s="62">
        <f t="shared" si="33"/>
        <v>1</v>
      </c>
      <c r="P30" s="62">
        <f t="shared" si="33"/>
        <v>1</v>
      </c>
      <c r="Q30" s="62">
        <f t="shared" si="2"/>
        <v>1</v>
      </c>
      <c r="R30" s="69">
        <f t="array" ref="R30">IF(L30&gt;0,L30*_xlfn.XLOOKUP(R$1,'Instructional Time Calc'!$A:$A,'Instructional Time Calc'!$H:$H,"?"),0)</f>
        <v>6.2500000000000009</v>
      </c>
      <c r="S30" s="69">
        <f t="array" ref="S30">IF(M30&gt;0,M30*_xlfn.XLOOKUP(S$1,'Instructional Time Calc'!$A:$A,'Instructional Time Calc'!$H:$H,"?"),0)</f>
        <v>6.5000000000000009</v>
      </c>
      <c r="T30" s="69">
        <f t="array" ref="T30">IF(N30&gt;0,N30*_xlfn.XLOOKUP(T$1,'Instructional Time Calc'!$A:$A,'Instructional Time Calc'!$H:$H,"?"),0)</f>
        <v>6.5000000000000009</v>
      </c>
      <c r="U30" s="69">
        <f t="array" ref="U30">IF(O30&gt;0,O30*_xlfn.XLOOKUP(U$1,'Instructional Time Calc'!$A:$A,'Instructional Time Calc'!$H:$H,"?"),0)</f>
        <v>6.6666666666666679</v>
      </c>
      <c r="V30" s="69">
        <f t="array" ref="V30">IF(P30&gt;0,P30*_xlfn.XLOOKUP(V$1,'Instructional Time Calc'!$A:$A,'Instructional Time Calc'!$H:$H,"?"),0)</f>
        <v>7.1666666666666661</v>
      </c>
      <c r="W30" s="69">
        <f t="array" ref="W30">IF(Q30&gt;0,Q30*_xlfn.XLOOKUP(W$1,'Instructional Time Calc'!$A:$A,'Instructional Time Calc'!$H:$H,"?"),0)</f>
        <v>7.1666666666666661</v>
      </c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spans="1:39" ht="14.4" x14ac:dyDescent="0.3">
      <c r="A31" s="47">
        <v>46302</v>
      </c>
      <c r="B31" s="48" t="str">
        <f t="shared" si="0"/>
        <v>Wednesday</v>
      </c>
      <c r="C31" s="48" t="s">
        <v>48</v>
      </c>
      <c r="D31" s="50" t="s">
        <v>49</v>
      </c>
      <c r="E31" s="51" t="s">
        <v>50</v>
      </c>
      <c r="F31" s="52"/>
      <c r="G31" s="52" t="s">
        <v>52</v>
      </c>
      <c r="H31" s="52" t="s">
        <v>52</v>
      </c>
      <c r="I31" s="52" t="s">
        <v>52</v>
      </c>
      <c r="J31" s="52" t="s">
        <v>52</v>
      </c>
      <c r="K31" s="52" t="s">
        <v>52</v>
      </c>
      <c r="L31" s="53">
        <f t="shared" ref="L31:P31" si="34">IF(AND($E31="In Session",G31="Yes"),1,IF(AND($E31="In Session",G31="Half Day"),0.5,0))</f>
        <v>1</v>
      </c>
      <c r="M31" s="53">
        <f t="shared" si="34"/>
        <v>1</v>
      </c>
      <c r="N31" s="53">
        <f t="shared" si="34"/>
        <v>1</v>
      </c>
      <c r="O31" s="53">
        <f t="shared" si="34"/>
        <v>1</v>
      </c>
      <c r="P31" s="53">
        <f t="shared" si="34"/>
        <v>1</v>
      </c>
      <c r="Q31" s="53">
        <f t="shared" si="2"/>
        <v>1</v>
      </c>
      <c r="R31" s="54">
        <f t="array" ref="R31">IF(L31&gt;0,L31*_xlfn.XLOOKUP(R$1,'Instructional Time Calc'!$A:$A,'Instructional Time Calc'!$H:$H,"?"),0)</f>
        <v>6.2500000000000009</v>
      </c>
      <c r="S31" s="54">
        <f t="array" ref="S31">IF(M31&gt;0,M31*_xlfn.XLOOKUP(S$1,'Instructional Time Calc'!$A:$A,'Instructional Time Calc'!$H:$H,"?"),0)</f>
        <v>6.5000000000000009</v>
      </c>
      <c r="T31" s="54">
        <f t="array" ref="T31">IF(N31&gt;0,N31*_xlfn.XLOOKUP(T$1,'Instructional Time Calc'!$A:$A,'Instructional Time Calc'!$H:$H,"?"),0)</f>
        <v>6.5000000000000009</v>
      </c>
      <c r="U31" s="54">
        <f t="array" ref="U31">IF(O31&gt;0,O31*_xlfn.XLOOKUP(U$1,'Instructional Time Calc'!$A:$A,'Instructional Time Calc'!$H:$H,"?"),0)</f>
        <v>6.6666666666666679</v>
      </c>
      <c r="V31" s="54">
        <f t="array" ref="V31">IF(P31&gt;0,P31*_xlfn.XLOOKUP(V$1,'Instructional Time Calc'!$A:$A,'Instructional Time Calc'!$H:$H,"?"),0)</f>
        <v>7.1666666666666661</v>
      </c>
      <c r="W31" s="54">
        <f t="array" ref="W31">IF(Q31&gt;0,Q31*_xlfn.XLOOKUP(W$1,'Instructional Time Calc'!$A:$A,'Instructional Time Calc'!$H:$H,"?"),0)</f>
        <v>7.1666666666666661</v>
      </c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</row>
    <row r="32" spans="1:39" ht="14.4" x14ac:dyDescent="0.3">
      <c r="A32" s="47">
        <v>46303</v>
      </c>
      <c r="B32" s="48" t="str">
        <f t="shared" si="0"/>
        <v>Thursday</v>
      </c>
      <c r="C32" s="48" t="s">
        <v>48</v>
      </c>
      <c r="D32" s="50" t="s">
        <v>49</v>
      </c>
      <c r="E32" s="51" t="s">
        <v>50</v>
      </c>
      <c r="F32" s="59"/>
      <c r="G32" s="59" t="s">
        <v>52</v>
      </c>
      <c r="H32" s="59" t="s">
        <v>52</v>
      </c>
      <c r="I32" s="59" t="s">
        <v>52</v>
      </c>
      <c r="J32" s="59" t="s">
        <v>52</v>
      </c>
      <c r="K32" s="59" t="s">
        <v>52</v>
      </c>
      <c r="L32" s="62">
        <f t="shared" ref="L32:P32" si="35">IF(AND($E32="In Session",G32="Yes"),1,IF(AND($E32="In Session",G32="Half Day"),0.5,0))</f>
        <v>1</v>
      </c>
      <c r="M32" s="62">
        <f t="shared" si="35"/>
        <v>1</v>
      </c>
      <c r="N32" s="62">
        <f t="shared" si="35"/>
        <v>1</v>
      </c>
      <c r="O32" s="62">
        <f t="shared" si="35"/>
        <v>1</v>
      </c>
      <c r="P32" s="62">
        <f t="shared" si="35"/>
        <v>1</v>
      </c>
      <c r="Q32" s="62">
        <f t="shared" si="2"/>
        <v>1</v>
      </c>
      <c r="R32" s="69">
        <f t="array" ref="R32">IF(L32&gt;0,L32*_xlfn.XLOOKUP(R$1,'Instructional Time Calc'!$A:$A,'Instructional Time Calc'!$H:$H,"?"),0)</f>
        <v>6.2500000000000009</v>
      </c>
      <c r="S32" s="69">
        <f t="array" ref="S32">IF(M32&gt;0,M32*_xlfn.XLOOKUP(S$1,'Instructional Time Calc'!$A:$A,'Instructional Time Calc'!$H:$H,"?"),0)</f>
        <v>6.5000000000000009</v>
      </c>
      <c r="T32" s="69">
        <f t="array" ref="T32">IF(N32&gt;0,N32*_xlfn.XLOOKUP(T$1,'Instructional Time Calc'!$A:$A,'Instructional Time Calc'!$H:$H,"?"),0)</f>
        <v>6.5000000000000009</v>
      </c>
      <c r="U32" s="69">
        <f t="array" ref="U32">IF(O32&gt;0,O32*_xlfn.XLOOKUP(U$1,'Instructional Time Calc'!$A:$A,'Instructional Time Calc'!$H:$H,"?"),0)</f>
        <v>6.6666666666666679</v>
      </c>
      <c r="V32" s="69">
        <f t="array" ref="V32">IF(P32&gt;0,P32*_xlfn.XLOOKUP(V$1,'Instructional Time Calc'!$A:$A,'Instructional Time Calc'!$H:$H,"?"),0)</f>
        <v>7.1666666666666661</v>
      </c>
      <c r="W32" s="69">
        <f t="array" ref="W32">IF(Q32&gt;0,Q32*_xlfn.XLOOKUP(W$1,'Instructional Time Calc'!$A:$A,'Instructional Time Calc'!$H:$H,"?"),0)</f>
        <v>7.1666666666666661</v>
      </c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</row>
    <row r="33" spans="1:39" ht="14.4" x14ac:dyDescent="0.3">
      <c r="A33" s="82">
        <v>46304</v>
      </c>
      <c r="B33" s="83" t="str">
        <f t="shared" si="0"/>
        <v>Friday</v>
      </c>
      <c r="C33" s="83" t="s">
        <v>48</v>
      </c>
      <c r="D33" s="84" t="s">
        <v>49</v>
      </c>
      <c r="E33" s="85" t="s">
        <v>50</v>
      </c>
      <c r="F33" s="85" t="s">
        <v>77</v>
      </c>
      <c r="G33" s="52" t="s">
        <v>76</v>
      </c>
      <c r="H33" s="52" t="s">
        <v>76</v>
      </c>
      <c r="I33" s="52" t="s">
        <v>76</v>
      </c>
      <c r="J33" s="52" t="s">
        <v>76</v>
      </c>
      <c r="K33" s="52" t="s">
        <v>76</v>
      </c>
      <c r="L33" s="53">
        <f t="shared" ref="L33:P33" si="36">IF(AND($E33="In Session",G33="Yes"),1,IF(AND($E33="In Session",G33="Half Day"),0.5,0))</f>
        <v>0</v>
      </c>
      <c r="M33" s="53">
        <f t="shared" si="36"/>
        <v>0</v>
      </c>
      <c r="N33" s="53">
        <f t="shared" si="36"/>
        <v>0</v>
      </c>
      <c r="O33" s="53">
        <f t="shared" si="36"/>
        <v>0</v>
      </c>
      <c r="P33" s="53">
        <f t="shared" si="36"/>
        <v>0</v>
      </c>
      <c r="Q33" s="53">
        <f t="shared" si="2"/>
        <v>0</v>
      </c>
      <c r="R33" s="54">
        <f t="array" ref="R33">IF(L33&gt;0,L33*_xlfn.XLOOKUP(R$1,'Instructional Time Calc'!$A:$A,'Instructional Time Calc'!$H:$H,"?"),0)</f>
        <v>0</v>
      </c>
      <c r="S33" s="54">
        <f t="array" ref="S33">IF(M33&gt;0,M33*_xlfn.XLOOKUP(S$1,'Instructional Time Calc'!$A:$A,'Instructional Time Calc'!$H:$H,"?"),0)</f>
        <v>0</v>
      </c>
      <c r="T33" s="54">
        <f t="array" ref="T33">IF(N33&gt;0,N33*_xlfn.XLOOKUP(T$1,'Instructional Time Calc'!$A:$A,'Instructional Time Calc'!$H:$H,"?"),0)</f>
        <v>0</v>
      </c>
      <c r="U33" s="54">
        <f t="array" ref="U33">IF(O33&gt;0,O33*_xlfn.XLOOKUP(U$1,'Instructional Time Calc'!$A:$A,'Instructional Time Calc'!$H:$H,"?"),0)</f>
        <v>0</v>
      </c>
      <c r="V33" s="54">
        <f t="array" ref="V33">IF(P33&gt;0,P33*_xlfn.XLOOKUP(V$1,'Instructional Time Calc'!$A:$A,'Instructional Time Calc'!$H:$H,"?"),0)</f>
        <v>0</v>
      </c>
      <c r="W33" s="54">
        <f t="array" ref="W33">IF(Q33&gt;0,Q33*_xlfn.XLOOKUP(W$1,'Instructional Time Calc'!$A:$A,'Instructional Time Calc'!$H:$H,"?"),0)</f>
        <v>0</v>
      </c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</row>
    <row r="34" spans="1:39" ht="14.4" x14ac:dyDescent="0.3">
      <c r="A34" s="95">
        <v>46305</v>
      </c>
      <c r="B34" s="96" t="str">
        <f t="shared" si="0"/>
        <v>Saturday</v>
      </c>
      <c r="C34" s="96" t="s">
        <v>79</v>
      </c>
      <c r="D34" s="97" t="s">
        <v>49</v>
      </c>
      <c r="E34" s="98" t="s">
        <v>76</v>
      </c>
      <c r="F34" s="100"/>
      <c r="G34" s="100"/>
      <c r="H34" s="100"/>
      <c r="I34" s="100"/>
      <c r="J34" s="100"/>
      <c r="K34" s="100"/>
      <c r="L34" s="62">
        <f t="shared" ref="L34:P34" si="37">IF(AND($E34="In Session",G34="Yes"),1,IF(AND($E34="In Session",G34="Half Day"),0.5,0))</f>
        <v>0</v>
      </c>
      <c r="M34" s="62">
        <f t="shared" si="37"/>
        <v>0</v>
      </c>
      <c r="N34" s="62">
        <f t="shared" si="37"/>
        <v>0</v>
      </c>
      <c r="O34" s="62">
        <f t="shared" si="37"/>
        <v>0</v>
      </c>
      <c r="P34" s="62">
        <f t="shared" si="37"/>
        <v>0</v>
      </c>
      <c r="Q34" s="62">
        <f t="shared" si="2"/>
        <v>0</v>
      </c>
      <c r="R34" s="69">
        <f t="array" ref="R34">IF(L34&gt;0,L34*_xlfn.XLOOKUP(R$1,'Instructional Time Calc'!$A:$A,'Instructional Time Calc'!$H:$H,"?"),0)</f>
        <v>0</v>
      </c>
      <c r="S34" s="69">
        <f t="array" ref="S34">IF(M34&gt;0,M34*_xlfn.XLOOKUP(S$1,'Instructional Time Calc'!$A:$A,'Instructional Time Calc'!$H:$H,"?"),0)</f>
        <v>0</v>
      </c>
      <c r="T34" s="69">
        <f t="array" ref="T34">IF(N34&gt;0,N34*_xlfn.XLOOKUP(T$1,'Instructional Time Calc'!$A:$A,'Instructional Time Calc'!$H:$H,"?"),0)</f>
        <v>0</v>
      </c>
      <c r="U34" s="69">
        <f t="array" ref="U34">IF(O34&gt;0,O34*_xlfn.XLOOKUP(U$1,'Instructional Time Calc'!$A:$A,'Instructional Time Calc'!$H:$H,"?"),0)</f>
        <v>0</v>
      </c>
      <c r="V34" s="69">
        <f t="array" ref="V34">IF(P34&gt;0,P34*_xlfn.XLOOKUP(V$1,'Instructional Time Calc'!$A:$A,'Instructional Time Calc'!$H:$H,"?"),0)</f>
        <v>0</v>
      </c>
      <c r="W34" s="69">
        <f t="array" ref="W34">IF(Q34&gt;0,Q34*_xlfn.XLOOKUP(W$1,'Instructional Time Calc'!$A:$A,'Instructional Time Calc'!$H:$H,"?"),0)</f>
        <v>0</v>
      </c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</row>
    <row r="35" spans="1:39" ht="14.4" x14ac:dyDescent="0.3">
      <c r="A35" s="95">
        <v>46306</v>
      </c>
      <c r="B35" s="96" t="str">
        <f t="shared" si="0"/>
        <v>Sunday</v>
      </c>
      <c r="C35" s="96" t="s">
        <v>79</v>
      </c>
      <c r="D35" s="97" t="s">
        <v>49</v>
      </c>
      <c r="E35" s="98" t="s">
        <v>76</v>
      </c>
      <c r="F35" s="109"/>
      <c r="G35" s="109"/>
      <c r="H35" s="109"/>
      <c r="I35" s="109"/>
      <c r="J35" s="109"/>
      <c r="K35" s="109"/>
      <c r="L35" s="53">
        <f t="shared" ref="L35:P35" si="38">IF(AND($E35="In Session",G35="Yes"),1,IF(AND($E35="In Session",G35="Half Day"),0.5,0))</f>
        <v>0</v>
      </c>
      <c r="M35" s="53">
        <f t="shared" si="38"/>
        <v>0</v>
      </c>
      <c r="N35" s="53">
        <f t="shared" si="38"/>
        <v>0</v>
      </c>
      <c r="O35" s="53">
        <f t="shared" si="38"/>
        <v>0</v>
      </c>
      <c r="P35" s="53">
        <f t="shared" si="38"/>
        <v>0</v>
      </c>
      <c r="Q35" s="53">
        <f t="shared" si="2"/>
        <v>0</v>
      </c>
      <c r="R35" s="54">
        <f t="array" ref="R35">IF(L35&gt;0,L35*_xlfn.XLOOKUP(R$1,'Instructional Time Calc'!$A:$A,'Instructional Time Calc'!$H:$H,"?"),0)</f>
        <v>0</v>
      </c>
      <c r="S35" s="54">
        <f t="array" ref="S35">IF(M35&gt;0,M35*_xlfn.XLOOKUP(S$1,'Instructional Time Calc'!$A:$A,'Instructional Time Calc'!$H:$H,"?"),0)</f>
        <v>0</v>
      </c>
      <c r="T35" s="54">
        <f t="array" ref="T35">IF(N35&gt;0,N35*_xlfn.XLOOKUP(T$1,'Instructional Time Calc'!$A:$A,'Instructional Time Calc'!$H:$H,"?"),0)</f>
        <v>0</v>
      </c>
      <c r="U35" s="54">
        <f t="array" ref="U35">IF(O35&gt;0,O35*_xlfn.XLOOKUP(U$1,'Instructional Time Calc'!$A:$A,'Instructional Time Calc'!$H:$H,"?"),0)</f>
        <v>0</v>
      </c>
      <c r="V35" s="54">
        <f t="array" ref="V35">IF(P35&gt;0,P35*_xlfn.XLOOKUP(V$1,'Instructional Time Calc'!$A:$A,'Instructional Time Calc'!$H:$H,"?"),0)</f>
        <v>0</v>
      </c>
      <c r="W35" s="54">
        <f t="array" ref="W35">IF(Q35&gt;0,Q35*_xlfn.XLOOKUP(W$1,'Instructional Time Calc'!$A:$A,'Instructional Time Calc'!$H:$H,"?"),0)</f>
        <v>0</v>
      </c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</row>
    <row r="36" spans="1:39" ht="14.4" x14ac:dyDescent="0.3">
      <c r="A36" s="47">
        <v>46307</v>
      </c>
      <c r="B36" s="48" t="str">
        <f t="shared" si="0"/>
        <v>Monday</v>
      </c>
      <c r="C36" s="48" t="s">
        <v>48</v>
      </c>
      <c r="D36" s="50" t="s">
        <v>173</v>
      </c>
      <c r="E36" s="51" t="s">
        <v>50</v>
      </c>
      <c r="F36" s="59"/>
      <c r="G36" s="59" t="s">
        <v>52</v>
      </c>
      <c r="H36" s="59" t="s">
        <v>52</v>
      </c>
      <c r="I36" s="59" t="s">
        <v>52</v>
      </c>
      <c r="J36" s="59" t="s">
        <v>52</v>
      </c>
      <c r="K36" s="59" t="s">
        <v>52</v>
      </c>
      <c r="L36" s="62">
        <f t="shared" ref="L36:P36" si="39">IF(AND($E36="In Session",G36="Yes"),1,IF(AND($E36="In Session",G36="Half Day"),0.5,0))</f>
        <v>1</v>
      </c>
      <c r="M36" s="62">
        <f t="shared" si="39"/>
        <v>1</v>
      </c>
      <c r="N36" s="62">
        <f t="shared" si="39"/>
        <v>1</v>
      </c>
      <c r="O36" s="62">
        <f t="shared" si="39"/>
        <v>1</v>
      </c>
      <c r="P36" s="62">
        <f t="shared" si="39"/>
        <v>1</v>
      </c>
      <c r="Q36" s="62">
        <f t="shared" si="2"/>
        <v>1</v>
      </c>
      <c r="R36" s="69">
        <f t="array" ref="R36">IF(L36&gt;0,L36*_xlfn.XLOOKUP(R$1,'Instructional Time Calc'!$A:$A,'Instructional Time Calc'!$H:$H,"?"),0)</f>
        <v>6.2500000000000009</v>
      </c>
      <c r="S36" s="69">
        <f t="array" ref="S36">IF(M36&gt;0,M36*_xlfn.XLOOKUP(S$1,'Instructional Time Calc'!$A:$A,'Instructional Time Calc'!$H:$H,"?"),0)</f>
        <v>6.5000000000000009</v>
      </c>
      <c r="T36" s="69">
        <f t="array" ref="T36">IF(N36&gt;0,N36*_xlfn.XLOOKUP(T$1,'Instructional Time Calc'!$A:$A,'Instructional Time Calc'!$H:$H,"?"),0)</f>
        <v>6.5000000000000009</v>
      </c>
      <c r="U36" s="69">
        <f t="array" ref="U36">IF(O36&gt;0,O36*_xlfn.XLOOKUP(U$1,'Instructional Time Calc'!$A:$A,'Instructional Time Calc'!$H:$H,"?"),0)</f>
        <v>6.6666666666666679</v>
      </c>
      <c r="V36" s="69">
        <f t="array" ref="V36">IF(P36&gt;0,P36*_xlfn.XLOOKUP(V$1,'Instructional Time Calc'!$A:$A,'Instructional Time Calc'!$H:$H,"?"),0)</f>
        <v>7.1666666666666661</v>
      </c>
      <c r="W36" s="69">
        <f t="array" ref="W36">IF(Q36&gt;0,Q36*_xlfn.XLOOKUP(W$1,'Instructional Time Calc'!$A:$A,'Instructional Time Calc'!$H:$H,"?"),0)</f>
        <v>7.1666666666666661</v>
      </c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</row>
    <row r="37" spans="1:39" ht="14.4" x14ac:dyDescent="0.3">
      <c r="A37" s="47">
        <v>46308</v>
      </c>
      <c r="B37" s="48" t="str">
        <f t="shared" si="0"/>
        <v>Tuesday</v>
      </c>
      <c r="C37" s="48" t="s">
        <v>48</v>
      </c>
      <c r="D37" s="50" t="s">
        <v>49</v>
      </c>
      <c r="E37" s="51" t="s">
        <v>50</v>
      </c>
      <c r="F37" s="52"/>
      <c r="G37" s="52" t="s">
        <v>52</v>
      </c>
      <c r="H37" s="52" t="s">
        <v>52</v>
      </c>
      <c r="I37" s="52" t="s">
        <v>52</v>
      </c>
      <c r="J37" s="52" t="s">
        <v>52</v>
      </c>
      <c r="K37" s="52" t="s">
        <v>52</v>
      </c>
      <c r="L37" s="53">
        <f t="shared" ref="L37:P37" si="40">IF(AND($E37="In Session",G37="Yes"),1,IF(AND($E37="In Session",G37="Half Day"),0.5,0))</f>
        <v>1</v>
      </c>
      <c r="M37" s="53">
        <f t="shared" si="40"/>
        <v>1</v>
      </c>
      <c r="N37" s="53">
        <f t="shared" si="40"/>
        <v>1</v>
      </c>
      <c r="O37" s="53">
        <f t="shared" si="40"/>
        <v>1</v>
      </c>
      <c r="P37" s="53">
        <f t="shared" si="40"/>
        <v>1</v>
      </c>
      <c r="Q37" s="53">
        <f t="shared" si="2"/>
        <v>1</v>
      </c>
      <c r="R37" s="54">
        <f t="array" ref="R37">IF(L37&gt;0,L37*_xlfn.XLOOKUP(R$1,'Instructional Time Calc'!$A:$A,'Instructional Time Calc'!$H:$H,"?"),0)</f>
        <v>6.2500000000000009</v>
      </c>
      <c r="S37" s="54">
        <f t="array" ref="S37">IF(M37&gt;0,M37*_xlfn.XLOOKUP(S$1,'Instructional Time Calc'!$A:$A,'Instructional Time Calc'!$H:$H,"?"),0)</f>
        <v>6.5000000000000009</v>
      </c>
      <c r="T37" s="54">
        <f t="array" ref="T37">IF(N37&gt;0,N37*_xlfn.XLOOKUP(T$1,'Instructional Time Calc'!$A:$A,'Instructional Time Calc'!$H:$H,"?"),0)</f>
        <v>6.5000000000000009</v>
      </c>
      <c r="U37" s="54">
        <f t="array" ref="U37">IF(O37&gt;0,O37*_xlfn.XLOOKUP(U$1,'Instructional Time Calc'!$A:$A,'Instructional Time Calc'!$H:$H,"?"),0)</f>
        <v>6.6666666666666679</v>
      </c>
      <c r="V37" s="54">
        <f t="array" ref="V37">IF(P37&gt;0,P37*_xlfn.XLOOKUP(V$1,'Instructional Time Calc'!$A:$A,'Instructional Time Calc'!$H:$H,"?"),0)</f>
        <v>7.1666666666666661</v>
      </c>
      <c r="W37" s="54">
        <f t="array" ref="W37">IF(Q37&gt;0,Q37*_xlfn.XLOOKUP(W$1,'Instructional Time Calc'!$A:$A,'Instructional Time Calc'!$H:$H,"?"),0)</f>
        <v>7.1666666666666661</v>
      </c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</row>
    <row r="38" spans="1:39" ht="14.4" x14ac:dyDescent="0.3">
      <c r="A38" s="47">
        <v>46309</v>
      </c>
      <c r="B38" s="48" t="str">
        <f t="shared" si="0"/>
        <v>Wednesday</v>
      </c>
      <c r="C38" s="48" t="s">
        <v>48</v>
      </c>
      <c r="D38" s="50" t="s">
        <v>49</v>
      </c>
      <c r="E38" s="51" t="s">
        <v>50</v>
      </c>
      <c r="F38" s="59"/>
      <c r="G38" s="59" t="s">
        <v>52</v>
      </c>
      <c r="H38" s="59" t="s">
        <v>52</v>
      </c>
      <c r="I38" s="59" t="s">
        <v>52</v>
      </c>
      <c r="J38" s="59" t="s">
        <v>52</v>
      </c>
      <c r="K38" s="59" t="s">
        <v>52</v>
      </c>
      <c r="L38" s="62">
        <f t="shared" ref="L38:P38" si="41">IF(AND($E38="In Session",G38="Yes"),1,IF(AND($E38="In Session",G38="Half Day"),0.5,0))</f>
        <v>1</v>
      </c>
      <c r="M38" s="62">
        <f t="shared" si="41"/>
        <v>1</v>
      </c>
      <c r="N38" s="62">
        <f t="shared" si="41"/>
        <v>1</v>
      </c>
      <c r="O38" s="62">
        <f t="shared" si="41"/>
        <v>1</v>
      </c>
      <c r="P38" s="62">
        <f t="shared" si="41"/>
        <v>1</v>
      </c>
      <c r="Q38" s="62">
        <f t="shared" si="2"/>
        <v>1</v>
      </c>
      <c r="R38" s="69">
        <f t="array" ref="R38">IF(L38&gt;0,L38*_xlfn.XLOOKUP(R$1,'Instructional Time Calc'!$A:$A,'Instructional Time Calc'!$H:$H,"?"),0)</f>
        <v>6.2500000000000009</v>
      </c>
      <c r="S38" s="69">
        <f t="array" ref="S38">IF(M38&gt;0,M38*_xlfn.XLOOKUP(S$1,'Instructional Time Calc'!$A:$A,'Instructional Time Calc'!$H:$H,"?"),0)</f>
        <v>6.5000000000000009</v>
      </c>
      <c r="T38" s="69">
        <f t="array" ref="T38">IF(N38&gt;0,N38*_xlfn.XLOOKUP(T$1,'Instructional Time Calc'!$A:$A,'Instructional Time Calc'!$H:$H,"?"),0)</f>
        <v>6.5000000000000009</v>
      </c>
      <c r="U38" s="69">
        <f t="array" ref="U38">IF(O38&gt;0,O38*_xlfn.XLOOKUP(U$1,'Instructional Time Calc'!$A:$A,'Instructional Time Calc'!$H:$H,"?"),0)</f>
        <v>6.6666666666666679</v>
      </c>
      <c r="V38" s="69">
        <f t="array" ref="V38">IF(P38&gt;0,P38*_xlfn.XLOOKUP(V$1,'Instructional Time Calc'!$A:$A,'Instructional Time Calc'!$H:$H,"?"),0)</f>
        <v>7.1666666666666661</v>
      </c>
      <c r="W38" s="69">
        <f t="array" ref="W38">IF(Q38&gt;0,Q38*_xlfn.XLOOKUP(W$1,'Instructional Time Calc'!$A:$A,'Instructional Time Calc'!$H:$H,"?"),0)</f>
        <v>7.1666666666666661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</row>
    <row r="39" spans="1:39" ht="14.4" x14ac:dyDescent="0.3">
      <c r="A39" s="47">
        <v>46310</v>
      </c>
      <c r="B39" s="48" t="str">
        <f t="shared" si="0"/>
        <v>Thursday</v>
      </c>
      <c r="C39" s="48" t="s">
        <v>48</v>
      </c>
      <c r="D39" s="50" t="s">
        <v>49</v>
      </c>
      <c r="E39" s="51" t="s">
        <v>50</v>
      </c>
      <c r="F39" s="52"/>
      <c r="G39" s="52" t="s">
        <v>52</v>
      </c>
      <c r="H39" s="52" t="s">
        <v>52</v>
      </c>
      <c r="I39" s="52" t="s">
        <v>52</v>
      </c>
      <c r="J39" s="52" t="s">
        <v>52</v>
      </c>
      <c r="K39" s="52" t="s">
        <v>52</v>
      </c>
      <c r="L39" s="53">
        <f t="shared" ref="L39:P39" si="42">IF(AND($E39="In Session",G39="Yes"),1,IF(AND($E39="In Session",G39="Half Day"),0.5,0))</f>
        <v>1</v>
      </c>
      <c r="M39" s="53">
        <f t="shared" si="42"/>
        <v>1</v>
      </c>
      <c r="N39" s="53">
        <f t="shared" si="42"/>
        <v>1</v>
      </c>
      <c r="O39" s="53">
        <f t="shared" si="42"/>
        <v>1</v>
      </c>
      <c r="P39" s="53">
        <f t="shared" si="42"/>
        <v>1</v>
      </c>
      <c r="Q39" s="53">
        <f t="shared" si="2"/>
        <v>1</v>
      </c>
      <c r="R39" s="54">
        <f t="array" ref="R39">IF(L39&gt;0,L39*_xlfn.XLOOKUP(R$1,'Instructional Time Calc'!$A:$A,'Instructional Time Calc'!$H:$H,"?"),0)</f>
        <v>6.2500000000000009</v>
      </c>
      <c r="S39" s="54">
        <f t="array" ref="S39">IF(M39&gt;0,M39*_xlfn.XLOOKUP(S$1,'Instructional Time Calc'!$A:$A,'Instructional Time Calc'!$H:$H,"?"),0)</f>
        <v>6.5000000000000009</v>
      </c>
      <c r="T39" s="54">
        <f t="array" ref="T39">IF(N39&gt;0,N39*_xlfn.XLOOKUP(T$1,'Instructional Time Calc'!$A:$A,'Instructional Time Calc'!$H:$H,"?"),0)</f>
        <v>6.5000000000000009</v>
      </c>
      <c r="U39" s="54">
        <f t="array" ref="U39">IF(O39&gt;0,O39*_xlfn.XLOOKUP(U$1,'Instructional Time Calc'!$A:$A,'Instructional Time Calc'!$H:$H,"?"),0)</f>
        <v>6.6666666666666679</v>
      </c>
      <c r="V39" s="54">
        <f t="array" ref="V39">IF(P39&gt;0,P39*_xlfn.XLOOKUP(V$1,'Instructional Time Calc'!$A:$A,'Instructional Time Calc'!$H:$H,"?"),0)</f>
        <v>7.1666666666666661</v>
      </c>
      <c r="W39" s="54">
        <f t="array" ref="W39">IF(Q39&gt;0,Q39*_xlfn.XLOOKUP(W$1,'Instructional Time Calc'!$A:$A,'Instructional Time Calc'!$H:$H,"?"),0)</f>
        <v>7.1666666666666661</v>
      </c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</row>
    <row r="40" spans="1:39" ht="14.4" x14ac:dyDescent="0.3">
      <c r="A40" s="82">
        <v>46311</v>
      </c>
      <c r="B40" s="83" t="str">
        <f t="shared" si="0"/>
        <v>Friday</v>
      </c>
      <c r="C40" s="83" t="s">
        <v>48</v>
      </c>
      <c r="D40" s="84" t="s">
        <v>49</v>
      </c>
      <c r="E40" s="85" t="s">
        <v>50</v>
      </c>
      <c r="F40" s="85"/>
      <c r="G40" s="59" t="s">
        <v>76</v>
      </c>
      <c r="H40" s="59" t="s">
        <v>76</v>
      </c>
      <c r="I40" s="59" t="s">
        <v>76</v>
      </c>
      <c r="J40" s="59" t="s">
        <v>76</v>
      </c>
      <c r="K40" s="59" t="s">
        <v>76</v>
      </c>
      <c r="L40" s="62">
        <f t="shared" ref="L40:P40" si="43">IF(AND($E40="In Session",G40="Yes"),1,IF(AND($E40="In Session",G40="Half Day"),0.5,0))</f>
        <v>0</v>
      </c>
      <c r="M40" s="62">
        <f t="shared" si="43"/>
        <v>0</v>
      </c>
      <c r="N40" s="62">
        <f t="shared" si="43"/>
        <v>0</v>
      </c>
      <c r="O40" s="62">
        <f t="shared" si="43"/>
        <v>0</v>
      </c>
      <c r="P40" s="62">
        <f t="shared" si="43"/>
        <v>0</v>
      </c>
      <c r="Q40" s="62">
        <f t="shared" si="2"/>
        <v>0</v>
      </c>
      <c r="R40" s="69">
        <f t="array" ref="R40">IF(L40&gt;0,L40*_xlfn.XLOOKUP(R$1,'Instructional Time Calc'!$A:$A,'Instructional Time Calc'!$H:$H,"?"),0)</f>
        <v>0</v>
      </c>
      <c r="S40" s="69">
        <f t="array" ref="S40">IF(M40&gt;0,M40*_xlfn.XLOOKUP(S$1,'Instructional Time Calc'!$A:$A,'Instructional Time Calc'!$H:$H,"?"),0)</f>
        <v>0</v>
      </c>
      <c r="T40" s="69">
        <f t="array" ref="T40">IF(N40&gt;0,N40*_xlfn.XLOOKUP(T$1,'Instructional Time Calc'!$A:$A,'Instructional Time Calc'!$H:$H,"?"),0)</f>
        <v>0</v>
      </c>
      <c r="U40" s="69">
        <f t="array" ref="U40">IF(O40&gt;0,O40*_xlfn.XLOOKUP(U$1,'Instructional Time Calc'!$A:$A,'Instructional Time Calc'!$H:$H,"?"),0)</f>
        <v>0</v>
      </c>
      <c r="V40" s="69">
        <f t="array" ref="V40">IF(P40&gt;0,P40*_xlfn.XLOOKUP(V$1,'Instructional Time Calc'!$A:$A,'Instructional Time Calc'!$H:$H,"?"),0)</f>
        <v>0</v>
      </c>
      <c r="W40" s="69">
        <f t="array" ref="W40">IF(Q40&gt;0,Q40*_xlfn.XLOOKUP(W$1,'Instructional Time Calc'!$A:$A,'Instructional Time Calc'!$H:$H,"?"),0)</f>
        <v>0</v>
      </c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</row>
    <row r="41" spans="1:39" ht="14.4" x14ac:dyDescent="0.3">
      <c r="A41" s="95">
        <v>46312</v>
      </c>
      <c r="B41" s="96" t="str">
        <f t="shared" si="0"/>
        <v>Saturday</v>
      </c>
      <c r="C41" s="96" t="s">
        <v>79</v>
      </c>
      <c r="D41" s="97" t="s">
        <v>49</v>
      </c>
      <c r="E41" s="98" t="s">
        <v>76</v>
      </c>
      <c r="F41" s="109"/>
      <c r="G41" s="109"/>
      <c r="H41" s="109"/>
      <c r="I41" s="109"/>
      <c r="J41" s="109"/>
      <c r="K41" s="109"/>
      <c r="L41" s="53">
        <f t="shared" ref="L41:P41" si="44">IF(AND($E41="In Session",G41="Yes"),1,IF(AND($E41="In Session",G41="Half Day"),0.5,0))</f>
        <v>0</v>
      </c>
      <c r="M41" s="53">
        <f t="shared" si="44"/>
        <v>0</v>
      </c>
      <c r="N41" s="53">
        <f t="shared" si="44"/>
        <v>0</v>
      </c>
      <c r="O41" s="53">
        <f t="shared" si="44"/>
        <v>0</v>
      </c>
      <c r="P41" s="53">
        <f t="shared" si="44"/>
        <v>0</v>
      </c>
      <c r="Q41" s="53">
        <f t="shared" si="2"/>
        <v>0</v>
      </c>
      <c r="R41" s="54">
        <f t="array" ref="R41">IF(L41&gt;0,L41*_xlfn.XLOOKUP(R$1,'Instructional Time Calc'!$A:$A,'Instructional Time Calc'!$H:$H,"?"),0)</f>
        <v>0</v>
      </c>
      <c r="S41" s="54">
        <f t="array" ref="S41">IF(M41&gt;0,M41*_xlfn.XLOOKUP(S$1,'Instructional Time Calc'!$A:$A,'Instructional Time Calc'!$H:$H,"?"),0)</f>
        <v>0</v>
      </c>
      <c r="T41" s="54">
        <f t="array" ref="T41">IF(N41&gt;0,N41*_xlfn.XLOOKUP(T$1,'Instructional Time Calc'!$A:$A,'Instructional Time Calc'!$H:$H,"?"),0)</f>
        <v>0</v>
      </c>
      <c r="U41" s="54">
        <f t="array" ref="U41">IF(O41&gt;0,O41*_xlfn.XLOOKUP(U$1,'Instructional Time Calc'!$A:$A,'Instructional Time Calc'!$H:$H,"?"),0)</f>
        <v>0</v>
      </c>
      <c r="V41" s="54">
        <f t="array" ref="V41">IF(P41&gt;0,P41*_xlfn.XLOOKUP(V$1,'Instructional Time Calc'!$A:$A,'Instructional Time Calc'!$H:$H,"?"),0)</f>
        <v>0</v>
      </c>
      <c r="W41" s="54">
        <f t="array" ref="W41">IF(Q41&gt;0,Q41*_xlfn.XLOOKUP(W$1,'Instructional Time Calc'!$A:$A,'Instructional Time Calc'!$H:$H,"?"),0)</f>
        <v>0</v>
      </c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</row>
    <row r="42" spans="1:39" ht="14.4" x14ac:dyDescent="0.3">
      <c r="A42" s="95">
        <v>46313</v>
      </c>
      <c r="B42" s="96" t="str">
        <f t="shared" si="0"/>
        <v>Sunday</v>
      </c>
      <c r="C42" s="96" t="s">
        <v>79</v>
      </c>
      <c r="D42" s="97" t="s">
        <v>49</v>
      </c>
      <c r="E42" s="98" t="s">
        <v>76</v>
      </c>
      <c r="F42" s="100"/>
      <c r="G42" s="100"/>
      <c r="H42" s="100"/>
      <c r="I42" s="100"/>
      <c r="J42" s="100"/>
      <c r="K42" s="100"/>
      <c r="L42" s="62">
        <f t="shared" ref="L42:P42" si="45">IF(AND($E42="In Session",G42="Yes"),1,IF(AND($E42="In Session",G42="Half Day"),0.5,0))</f>
        <v>0</v>
      </c>
      <c r="M42" s="62">
        <f t="shared" si="45"/>
        <v>0</v>
      </c>
      <c r="N42" s="62">
        <f t="shared" si="45"/>
        <v>0</v>
      </c>
      <c r="O42" s="62">
        <f t="shared" si="45"/>
        <v>0</v>
      </c>
      <c r="P42" s="62">
        <f t="shared" si="45"/>
        <v>0</v>
      </c>
      <c r="Q42" s="62">
        <f t="shared" si="2"/>
        <v>0</v>
      </c>
      <c r="R42" s="69">
        <f t="array" ref="R42">IF(L42&gt;0,L42*_xlfn.XLOOKUP(R$1,'Instructional Time Calc'!$A:$A,'Instructional Time Calc'!$H:$H,"?"),0)</f>
        <v>0</v>
      </c>
      <c r="S42" s="69">
        <f t="array" ref="S42">IF(M42&gt;0,M42*_xlfn.XLOOKUP(S$1,'Instructional Time Calc'!$A:$A,'Instructional Time Calc'!$H:$H,"?"),0)</f>
        <v>0</v>
      </c>
      <c r="T42" s="69">
        <f t="array" ref="T42">IF(N42&gt;0,N42*_xlfn.XLOOKUP(T$1,'Instructional Time Calc'!$A:$A,'Instructional Time Calc'!$H:$H,"?"),0)</f>
        <v>0</v>
      </c>
      <c r="U42" s="69">
        <f t="array" ref="U42">IF(O42&gt;0,O42*_xlfn.XLOOKUP(U$1,'Instructional Time Calc'!$A:$A,'Instructional Time Calc'!$H:$H,"?"),0)</f>
        <v>0</v>
      </c>
      <c r="V42" s="69">
        <f t="array" ref="V42">IF(P42&gt;0,P42*_xlfn.XLOOKUP(V$1,'Instructional Time Calc'!$A:$A,'Instructional Time Calc'!$H:$H,"?"),0)</f>
        <v>0</v>
      </c>
      <c r="W42" s="69">
        <f t="array" ref="W42">IF(Q42&gt;0,Q42*_xlfn.XLOOKUP(W$1,'Instructional Time Calc'!$A:$A,'Instructional Time Calc'!$H:$H,"?"),0)</f>
        <v>0</v>
      </c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</row>
    <row r="43" spans="1:39" ht="14.4" x14ac:dyDescent="0.3">
      <c r="A43" s="47">
        <v>46314</v>
      </c>
      <c r="B43" s="48" t="str">
        <f t="shared" si="0"/>
        <v>Monday</v>
      </c>
      <c r="C43" s="48" t="s">
        <v>48</v>
      </c>
      <c r="D43" s="50" t="s">
        <v>49</v>
      </c>
      <c r="E43" s="51" t="s">
        <v>50</v>
      </c>
      <c r="F43" s="52"/>
      <c r="G43" s="52" t="s">
        <v>52</v>
      </c>
      <c r="H43" s="52" t="s">
        <v>52</v>
      </c>
      <c r="I43" s="52" t="s">
        <v>52</v>
      </c>
      <c r="J43" s="52" t="s">
        <v>52</v>
      </c>
      <c r="K43" s="52" t="s">
        <v>52</v>
      </c>
      <c r="L43" s="53">
        <f t="shared" ref="L43:P43" si="46">IF(AND($E43="In Session",G43="Yes"),1,IF(AND($E43="In Session",G43="Half Day"),0.5,0))</f>
        <v>1</v>
      </c>
      <c r="M43" s="53">
        <f t="shared" si="46"/>
        <v>1</v>
      </c>
      <c r="N43" s="53">
        <f t="shared" si="46"/>
        <v>1</v>
      </c>
      <c r="O43" s="53">
        <f t="shared" si="46"/>
        <v>1</v>
      </c>
      <c r="P43" s="53">
        <f t="shared" si="46"/>
        <v>1</v>
      </c>
      <c r="Q43" s="53">
        <f t="shared" si="2"/>
        <v>1</v>
      </c>
      <c r="R43" s="54">
        <f t="array" ref="R43">IF(L43&gt;0,L43*_xlfn.XLOOKUP(R$1,'Instructional Time Calc'!$A:$A,'Instructional Time Calc'!$H:$H,"?"),0)</f>
        <v>6.2500000000000009</v>
      </c>
      <c r="S43" s="54">
        <f t="array" ref="S43">IF(M43&gt;0,M43*_xlfn.XLOOKUP(S$1,'Instructional Time Calc'!$A:$A,'Instructional Time Calc'!$H:$H,"?"),0)</f>
        <v>6.5000000000000009</v>
      </c>
      <c r="T43" s="54">
        <f t="array" ref="T43">IF(N43&gt;0,N43*_xlfn.XLOOKUP(T$1,'Instructional Time Calc'!$A:$A,'Instructional Time Calc'!$H:$H,"?"),0)</f>
        <v>6.5000000000000009</v>
      </c>
      <c r="U43" s="54">
        <f t="array" ref="U43">IF(O43&gt;0,O43*_xlfn.XLOOKUP(U$1,'Instructional Time Calc'!$A:$A,'Instructional Time Calc'!$H:$H,"?"),0)</f>
        <v>6.6666666666666679</v>
      </c>
      <c r="V43" s="54">
        <f t="array" ref="V43">IF(P43&gt;0,P43*_xlfn.XLOOKUP(V$1,'Instructional Time Calc'!$A:$A,'Instructional Time Calc'!$H:$H,"?"),0)</f>
        <v>7.1666666666666661</v>
      </c>
      <c r="W43" s="54">
        <f t="array" ref="W43">IF(Q43&gt;0,Q43*_xlfn.XLOOKUP(W$1,'Instructional Time Calc'!$A:$A,'Instructional Time Calc'!$H:$H,"?"),0)</f>
        <v>7.1666666666666661</v>
      </c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</row>
    <row r="44" spans="1:39" ht="14.4" x14ac:dyDescent="0.3">
      <c r="A44" s="47">
        <v>46315</v>
      </c>
      <c r="B44" s="48" t="str">
        <f t="shared" si="0"/>
        <v>Tuesday</v>
      </c>
      <c r="C44" s="48" t="s">
        <v>48</v>
      </c>
      <c r="D44" s="50" t="s">
        <v>49</v>
      </c>
      <c r="E44" s="51" t="s">
        <v>50</v>
      </c>
      <c r="F44" s="59"/>
      <c r="G44" s="59" t="s">
        <v>52</v>
      </c>
      <c r="H44" s="59" t="s">
        <v>52</v>
      </c>
      <c r="I44" s="59" t="s">
        <v>52</v>
      </c>
      <c r="J44" s="59" t="s">
        <v>52</v>
      </c>
      <c r="K44" s="59" t="s">
        <v>52</v>
      </c>
      <c r="L44" s="62">
        <f t="shared" ref="L44:P44" si="47">IF(AND($E44="In Session",G44="Yes"),1,IF(AND($E44="In Session",G44="Half Day"),0.5,0))</f>
        <v>1</v>
      </c>
      <c r="M44" s="62">
        <f t="shared" si="47"/>
        <v>1</v>
      </c>
      <c r="N44" s="62">
        <f t="shared" si="47"/>
        <v>1</v>
      </c>
      <c r="O44" s="62">
        <f t="shared" si="47"/>
        <v>1</v>
      </c>
      <c r="P44" s="62">
        <f t="shared" si="47"/>
        <v>1</v>
      </c>
      <c r="Q44" s="62">
        <f t="shared" si="2"/>
        <v>1</v>
      </c>
      <c r="R44" s="69">
        <f t="array" ref="R44">IF(L44&gt;0,L44*_xlfn.XLOOKUP(R$1,'Instructional Time Calc'!$A:$A,'Instructional Time Calc'!$H:$H,"?"),0)</f>
        <v>6.2500000000000009</v>
      </c>
      <c r="S44" s="69">
        <f t="array" ref="S44">IF(M44&gt;0,M44*_xlfn.XLOOKUP(S$1,'Instructional Time Calc'!$A:$A,'Instructional Time Calc'!$H:$H,"?"),0)</f>
        <v>6.5000000000000009</v>
      </c>
      <c r="T44" s="69">
        <f t="array" ref="T44">IF(N44&gt;0,N44*_xlfn.XLOOKUP(T$1,'Instructional Time Calc'!$A:$A,'Instructional Time Calc'!$H:$H,"?"),0)</f>
        <v>6.5000000000000009</v>
      </c>
      <c r="U44" s="69">
        <f t="array" ref="U44">IF(O44&gt;0,O44*_xlfn.XLOOKUP(U$1,'Instructional Time Calc'!$A:$A,'Instructional Time Calc'!$H:$H,"?"),0)</f>
        <v>6.6666666666666679</v>
      </c>
      <c r="V44" s="69">
        <f t="array" ref="V44">IF(P44&gt;0,P44*_xlfn.XLOOKUP(V$1,'Instructional Time Calc'!$A:$A,'Instructional Time Calc'!$H:$H,"?"),0)</f>
        <v>7.1666666666666661</v>
      </c>
      <c r="W44" s="69">
        <f t="array" ref="W44">IF(Q44&gt;0,Q44*_xlfn.XLOOKUP(W$1,'Instructional Time Calc'!$A:$A,'Instructional Time Calc'!$H:$H,"?"),0)</f>
        <v>7.1666666666666661</v>
      </c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</row>
    <row r="45" spans="1:39" ht="14.4" x14ac:dyDescent="0.3">
      <c r="A45" s="47">
        <v>46316</v>
      </c>
      <c r="B45" s="48" t="str">
        <f t="shared" si="0"/>
        <v>Wednesday</v>
      </c>
      <c r="C45" s="48" t="s">
        <v>48</v>
      </c>
      <c r="D45" s="50" t="s">
        <v>49</v>
      </c>
      <c r="E45" s="51" t="s">
        <v>50</v>
      </c>
      <c r="F45" s="52"/>
      <c r="G45" s="52" t="s">
        <v>52</v>
      </c>
      <c r="H45" s="52" t="s">
        <v>52</v>
      </c>
      <c r="I45" s="52" t="s">
        <v>52</v>
      </c>
      <c r="J45" s="52" t="s">
        <v>52</v>
      </c>
      <c r="K45" s="52" t="s">
        <v>52</v>
      </c>
      <c r="L45" s="53">
        <f t="shared" ref="L45:P45" si="48">IF(AND($E45="In Session",G45="Yes"),1,IF(AND($E45="In Session",G45="Half Day"),0.5,0))</f>
        <v>1</v>
      </c>
      <c r="M45" s="53">
        <f t="shared" si="48"/>
        <v>1</v>
      </c>
      <c r="N45" s="53">
        <f t="shared" si="48"/>
        <v>1</v>
      </c>
      <c r="O45" s="53">
        <f t="shared" si="48"/>
        <v>1</v>
      </c>
      <c r="P45" s="53">
        <f t="shared" si="48"/>
        <v>1</v>
      </c>
      <c r="Q45" s="53">
        <f t="shared" si="2"/>
        <v>1</v>
      </c>
      <c r="R45" s="54">
        <f t="array" ref="R45">IF(L45&gt;0,L45*_xlfn.XLOOKUP(R$1,'Instructional Time Calc'!$A:$A,'Instructional Time Calc'!$H:$H,"?"),0)</f>
        <v>6.2500000000000009</v>
      </c>
      <c r="S45" s="54">
        <f t="array" ref="S45">IF(M45&gt;0,M45*_xlfn.XLOOKUP(S$1,'Instructional Time Calc'!$A:$A,'Instructional Time Calc'!$H:$H,"?"),0)</f>
        <v>6.5000000000000009</v>
      </c>
      <c r="T45" s="54">
        <f t="array" ref="T45">IF(N45&gt;0,N45*_xlfn.XLOOKUP(T$1,'Instructional Time Calc'!$A:$A,'Instructional Time Calc'!$H:$H,"?"),0)</f>
        <v>6.5000000000000009</v>
      </c>
      <c r="U45" s="54">
        <f t="array" ref="U45">IF(O45&gt;0,O45*_xlfn.XLOOKUP(U$1,'Instructional Time Calc'!$A:$A,'Instructional Time Calc'!$H:$H,"?"),0)</f>
        <v>6.6666666666666679</v>
      </c>
      <c r="V45" s="54">
        <f t="array" ref="V45">IF(P45&gt;0,P45*_xlfn.XLOOKUP(V$1,'Instructional Time Calc'!$A:$A,'Instructional Time Calc'!$H:$H,"?"),0)</f>
        <v>7.1666666666666661</v>
      </c>
      <c r="W45" s="54">
        <f t="array" ref="W45">IF(Q45&gt;0,Q45*_xlfn.XLOOKUP(W$1,'Instructional Time Calc'!$A:$A,'Instructional Time Calc'!$H:$H,"?"),0)</f>
        <v>7.1666666666666661</v>
      </c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</row>
    <row r="46" spans="1:39" ht="14.4" x14ac:dyDescent="0.3">
      <c r="A46" s="47">
        <v>46317</v>
      </c>
      <c r="B46" s="48" t="str">
        <f t="shared" si="0"/>
        <v>Thursday</v>
      </c>
      <c r="C46" s="48" t="s">
        <v>48</v>
      </c>
      <c r="D46" s="50" t="s">
        <v>49</v>
      </c>
      <c r="E46" s="51" t="s">
        <v>50</v>
      </c>
      <c r="F46" s="59"/>
      <c r="G46" s="59" t="s">
        <v>52</v>
      </c>
      <c r="H46" s="59" t="s">
        <v>52</v>
      </c>
      <c r="I46" s="59" t="s">
        <v>52</v>
      </c>
      <c r="J46" s="59" t="s">
        <v>52</v>
      </c>
      <c r="K46" s="59" t="s">
        <v>52</v>
      </c>
      <c r="L46" s="62">
        <f t="shared" ref="L46:P46" si="49">IF(AND($E46="In Session",G46="Yes"),1,IF(AND($E46="In Session",G46="Half Day"),0.5,0))</f>
        <v>1</v>
      </c>
      <c r="M46" s="62">
        <f t="shared" si="49"/>
        <v>1</v>
      </c>
      <c r="N46" s="62">
        <f t="shared" si="49"/>
        <v>1</v>
      </c>
      <c r="O46" s="62">
        <f t="shared" si="49"/>
        <v>1</v>
      </c>
      <c r="P46" s="62">
        <f t="shared" si="49"/>
        <v>1</v>
      </c>
      <c r="Q46" s="62">
        <f t="shared" si="2"/>
        <v>1</v>
      </c>
      <c r="R46" s="69">
        <f t="array" ref="R46">IF(L46&gt;0,L46*_xlfn.XLOOKUP(R$1,'Instructional Time Calc'!$A:$A,'Instructional Time Calc'!$H:$H,"?"),0)</f>
        <v>6.2500000000000009</v>
      </c>
      <c r="S46" s="69">
        <f t="array" ref="S46">IF(M46&gt;0,M46*_xlfn.XLOOKUP(S$1,'Instructional Time Calc'!$A:$A,'Instructional Time Calc'!$H:$H,"?"),0)</f>
        <v>6.5000000000000009</v>
      </c>
      <c r="T46" s="69">
        <f t="array" ref="T46">IF(N46&gt;0,N46*_xlfn.XLOOKUP(T$1,'Instructional Time Calc'!$A:$A,'Instructional Time Calc'!$H:$H,"?"),0)</f>
        <v>6.5000000000000009</v>
      </c>
      <c r="U46" s="69">
        <f t="array" ref="U46">IF(O46&gt;0,O46*_xlfn.XLOOKUP(U$1,'Instructional Time Calc'!$A:$A,'Instructional Time Calc'!$H:$H,"?"),0)</f>
        <v>6.6666666666666679</v>
      </c>
      <c r="V46" s="69">
        <f t="array" ref="V46">IF(P46&gt;0,P46*_xlfn.XLOOKUP(V$1,'Instructional Time Calc'!$A:$A,'Instructional Time Calc'!$H:$H,"?"),0)</f>
        <v>7.1666666666666661</v>
      </c>
      <c r="W46" s="69">
        <f t="array" ref="W46">IF(Q46&gt;0,Q46*_xlfn.XLOOKUP(W$1,'Instructional Time Calc'!$A:$A,'Instructional Time Calc'!$H:$H,"?"),0)</f>
        <v>7.1666666666666661</v>
      </c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</row>
    <row r="47" spans="1:39" ht="14.4" x14ac:dyDescent="0.3">
      <c r="A47" s="82">
        <v>46318</v>
      </c>
      <c r="B47" s="83" t="str">
        <f t="shared" si="0"/>
        <v>Friday</v>
      </c>
      <c r="C47" s="83" t="s">
        <v>48</v>
      </c>
      <c r="D47" s="84" t="s">
        <v>49</v>
      </c>
      <c r="E47" s="85" t="s">
        <v>50</v>
      </c>
      <c r="F47" s="85"/>
      <c r="G47" s="52" t="s">
        <v>76</v>
      </c>
      <c r="H47" s="52" t="s">
        <v>76</v>
      </c>
      <c r="I47" s="52" t="s">
        <v>76</v>
      </c>
      <c r="J47" s="52" t="s">
        <v>76</v>
      </c>
      <c r="K47" s="52" t="s">
        <v>76</v>
      </c>
      <c r="L47" s="53">
        <f t="shared" ref="L47:P47" si="50">IF(AND($E47="In Session",G47="Yes"),1,IF(AND($E47="In Session",G47="Half Day"),0.5,0))</f>
        <v>0</v>
      </c>
      <c r="M47" s="53">
        <f t="shared" si="50"/>
        <v>0</v>
      </c>
      <c r="N47" s="53">
        <f t="shared" si="50"/>
        <v>0</v>
      </c>
      <c r="O47" s="53">
        <f t="shared" si="50"/>
        <v>0</v>
      </c>
      <c r="P47" s="53">
        <f t="shared" si="50"/>
        <v>0</v>
      </c>
      <c r="Q47" s="53">
        <f t="shared" si="2"/>
        <v>0</v>
      </c>
      <c r="R47" s="54">
        <f t="array" ref="R47">IF(L47&gt;0,L47*_xlfn.XLOOKUP(R$1,'Instructional Time Calc'!$A:$A,'Instructional Time Calc'!$H:$H,"?"),0)</f>
        <v>0</v>
      </c>
      <c r="S47" s="54">
        <f t="array" ref="S47">IF(M47&gt;0,M47*_xlfn.XLOOKUP(S$1,'Instructional Time Calc'!$A:$A,'Instructional Time Calc'!$H:$H,"?"),0)</f>
        <v>0</v>
      </c>
      <c r="T47" s="54">
        <f t="array" ref="T47">IF(N47&gt;0,N47*_xlfn.XLOOKUP(T$1,'Instructional Time Calc'!$A:$A,'Instructional Time Calc'!$H:$H,"?"),0)</f>
        <v>0</v>
      </c>
      <c r="U47" s="54">
        <f t="array" ref="U47">IF(O47&gt;0,O47*_xlfn.XLOOKUP(U$1,'Instructional Time Calc'!$A:$A,'Instructional Time Calc'!$H:$H,"?"),0)</f>
        <v>0</v>
      </c>
      <c r="V47" s="54">
        <f t="array" ref="V47">IF(P47&gt;0,P47*_xlfn.XLOOKUP(V$1,'Instructional Time Calc'!$A:$A,'Instructional Time Calc'!$H:$H,"?"),0)</f>
        <v>0</v>
      </c>
      <c r="W47" s="54">
        <f t="array" ref="W47">IF(Q47&gt;0,Q47*_xlfn.XLOOKUP(W$1,'Instructional Time Calc'!$A:$A,'Instructional Time Calc'!$H:$H,"?"),0)</f>
        <v>0</v>
      </c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</row>
    <row r="48" spans="1:39" ht="14.4" x14ac:dyDescent="0.3">
      <c r="A48" s="95">
        <v>46319</v>
      </c>
      <c r="B48" s="96" t="str">
        <f t="shared" si="0"/>
        <v>Saturday</v>
      </c>
      <c r="C48" s="96" t="s">
        <v>79</v>
      </c>
      <c r="D48" s="97" t="s">
        <v>49</v>
      </c>
      <c r="E48" s="98" t="s">
        <v>76</v>
      </c>
      <c r="F48" s="100"/>
      <c r="G48" s="100"/>
      <c r="H48" s="100"/>
      <c r="I48" s="100"/>
      <c r="J48" s="100"/>
      <c r="K48" s="100"/>
      <c r="L48" s="62">
        <f t="shared" ref="L48:P48" si="51">IF(AND($E48="In Session",G48="Yes"),1,IF(AND($E48="In Session",G48="Half Day"),0.5,0))</f>
        <v>0</v>
      </c>
      <c r="M48" s="62">
        <f t="shared" si="51"/>
        <v>0</v>
      </c>
      <c r="N48" s="62">
        <f t="shared" si="51"/>
        <v>0</v>
      </c>
      <c r="O48" s="62">
        <f t="shared" si="51"/>
        <v>0</v>
      </c>
      <c r="P48" s="62">
        <f t="shared" si="51"/>
        <v>0</v>
      </c>
      <c r="Q48" s="62">
        <f t="shared" si="2"/>
        <v>0</v>
      </c>
      <c r="R48" s="69">
        <f t="array" ref="R48">IF(L48&gt;0,L48*_xlfn.XLOOKUP(R$1,'Instructional Time Calc'!$A:$A,'Instructional Time Calc'!$H:$H,"?"),0)</f>
        <v>0</v>
      </c>
      <c r="S48" s="69">
        <f t="array" ref="S48">IF(M48&gt;0,M48*_xlfn.XLOOKUP(S$1,'Instructional Time Calc'!$A:$A,'Instructional Time Calc'!$H:$H,"?"),0)</f>
        <v>0</v>
      </c>
      <c r="T48" s="69">
        <f t="array" ref="T48">IF(N48&gt;0,N48*_xlfn.XLOOKUP(T$1,'Instructional Time Calc'!$A:$A,'Instructional Time Calc'!$H:$H,"?"),0)</f>
        <v>0</v>
      </c>
      <c r="U48" s="69">
        <f t="array" ref="U48">IF(O48&gt;0,O48*_xlfn.XLOOKUP(U$1,'Instructional Time Calc'!$A:$A,'Instructional Time Calc'!$H:$H,"?"),0)</f>
        <v>0</v>
      </c>
      <c r="V48" s="69">
        <f t="array" ref="V48">IF(P48&gt;0,P48*_xlfn.XLOOKUP(V$1,'Instructional Time Calc'!$A:$A,'Instructional Time Calc'!$H:$H,"?"),0)</f>
        <v>0</v>
      </c>
      <c r="W48" s="69">
        <f t="array" ref="W48">IF(Q48&gt;0,Q48*_xlfn.XLOOKUP(W$1,'Instructional Time Calc'!$A:$A,'Instructional Time Calc'!$H:$H,"?"),0)</f>
        <v>0</v>
      </c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</row>
    <row r="49" spans="1:39" ht="14.4" x14ac:dyDescent="0.3">
      <c r="A49" s="95">
        <v>46320</v>
      </c>
      <c r="B49" s="96" t="str">
        <f t="shared" si="0"/>
        <v>Sunday</v>
      </c>
      <c r="C49" s="96" t="s">
        <v>79</v>
      </c>
      <c r="D49" s="97" t="s">
        <v>49</v>
      </c>
      <c r="E49" s="98" t="s">
        <v>76</v>
      </c>
      <c r="F49" s="109"/>
      <c r="G49" s="109"/>
      <c r="H49" s="109"/>
      <c r="I49" s="109"/>
      <c r="J49" s="109"/>
      <c r="K49" s="109"/>
      <c r="L49" s="53">
        <f t="shared" ref="L49:P49" si="52">IF(AND($E49="In Session",G49="Yes"),1,IF(AND($E49="In Session",G49="Half Day"),0.5,0))</f>
        <v>0</v>
      </c>
      <c r="M49" s="53">
        <f t="shared" si="52"/>
        <v>0</v>
      </c>
      <c r="N49" s="53">
        <f t="shared" si="52"/>
        <v>0</v>
      </c>
      <c r="O49" s="53">
        <f t="shared" si="52"/>
        <v>0</v>
      </c>
      <c r="P49" s="53">
        <f t="shared" si="52"/>
        <v>0</v>
      </c>
      <c r="Q49" s="53">
        <f t="shared" si="2"/>
        <v>0</v>
      </c>
      <c r="R49" s="54">
        <f t="array" ref="R49">IF(L49&gt;0,L49*_xlfn.XLOOKUP(R$1,'Instructional Time Calc'!$A:$A,'Instructional Time Calc'!$H:$H,"?"),0)</f>
        <v>0</v>
      </c>
      <c r="S49" s="54">
        <f t="array" ref="S49">IF(M49&gt;0,M49*_xlfn.XLOOKUP(S$1,'Instructional Time Calc'!$A:$A,'Instructional Time Calc'!$H:$H,"?"),0)</f>
        <v>0</v>
      </c>
      <c r="T49" s="54">
        <f t="array" ref="T49">IF(N49&gt;0,N49*_xlfn.XLOOKUP(T$1,'Instructional Time Calc'!$A:$A,'Instructional Time Calc'!$H:$H,"?"),0)</f>
        <v>0</v>
      </c>
      <c r="U49" s="54">
        <f t="array" ref="U49">IF(O49&gt;0,O49*_xlfn.XLOOKUP(U$1,'Instructional Time Calc'!$A:$A,'Instructional Time Calc'!$H:$H,"?"),0)</f>
        <v>0</v>
      </c>
      <c r="V49" s="54">
        <f t="array" ref="V49">IF(P49&gt;0,P49*_xlfn.XLOOKUP(V$1,'Instructional Time Calc'!$A:$A,'Instructional Time Calc'!$H:$H,"?"),0)</f>
        <v>0</v>
      </c>
      <c r="W49" s="54">
        <f t="array" ref="W49">IF(Q49&gt;0,Q49*_xlfn.XLOOKUP(W$1,'Instructional Time Calc'!$A:$A,'Instructional Time Calc'!$H:$H,"?"),0)</f>
        <v>0</v>
      </c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</row>
    <row r="50" spans="1:39" ht="14.4" x14ac:dyDescent="0.3">
      <c r="A50" s="47">
        <v>46321</v>
      </c>
      <c r="B50" s="48" t="str">
        <f t="shared" si="0"/>
        <v>Monday</v>
      </c>
      <c r="C50" s="48" t="s">
        <v>48</v>
      </c>
      <c r="D50" s="50" t="s">
        <v>49</v>
      </c>
      <c r="E50" s="51" t="s">
        <v>50</v>
      </c>
      <c r="F50" s="59"/>
      <c r="G50" s="59" t="s">
        <v>52</v>
      </c>
      <c r="H50" s="59" t="s">
        <v>52</v>
      </c>
      <c r="I50" s="59" t="s">
        <v>52</v>
      </c>
      <c r="J50" s="59" t="s">
        <v>52</v>
      </c>
      <c r="K50" s="59" t="s">
        <v>52</v>
      </c>
      <c r="L50" s="62">
        <f t="shared" ref="L50:P50" si="53">IF(AND($E50="In Session",G50="Yes"),1,IF(AND($E50="In Session",G50="Half Day"),0.5,0))</f>
        <v>1</v>
      </c>
      <c r="M50" s="62">
        <f t="shared" si="53"/>
        <v>1</v>
      </c>
      <c r="N50" s="62">
        <f t="shared" si="53"/>
        <v>1</v>
      </c>
      <c r="O50" s="62">
        <f t="shared" si="53"/>
        <v>1</v>
      </c>
      <c r="P50" s="62">
        <f t="shared" si="53"/>
        <v>1</v>
      </c>
      <c r="Q50" s="62">
        <f t="shared" si="2"/>
        <v>1</v>
      </c>
      <c r="R50" s="69">
        <f t="array" ref="R50">IF(L50&gt;0,L50*_xlfn.XLOOKUP(R$1,'Instructional Time Calc'!$A:$A,'Instructional Time Calc'!$H:$H,"?"),0)</f>
        <v>6.2500000000000009</v>
      </c>
      <c r="S50" s="69">
        <f t="array" ref="S50">IF(M50&gt;0,M50*_xlfn.XLOOKUP(S$1,'Instructional Time Calc'!$A:$A,'Instructional Time Calc'!$H:$H,"?"),0)</f>
        <v>6.5000000000000009</v>
      </c>
      <c r="T50" s="69">
        <f t="array" ref="T50">IF(N50&gt;0,N50*_xlfn.XLOOKUP(T$1,'Instructional Time Calc'!$A:$A,'Instructional Time Calc'!$H:$H,"?"),0)</f>
        <v>6.5000000000000009</v>
      </c>
      <c r="U50" s="69">
        <f t="array" ref="U50">IF(O50&gt;0,O50*_xlfn.XLOOKUP(U$1,'Instructional Time Calc'!$A:$A,'Instructional Time Calc'!$H:$H,"?"),0)</f>
        <v>6.6666666666666679</v>
      </c>
      <c r="V50" s="69">
        <f t="array" ref="V50">IF(P50&gt;0,P50*_xlfn.XLOOKUP(V$1,'Instructional Time Calc'!$A:$A,'Instructional Time Calc'!$H:$H,"?"),0)</f>
        <v>7.1666666666666661</v>
      </c>
      <c r="W50" s="69">
        <f t="array" ref="W50">IF(Q50&gt;0,Q50*_xlfn.XLOOKUP(W$1,'Instructional Time Calc'!$A:$A,'Instructional Time Calc'!$H:$H,"?"),0)</f>
        <v>7.1666666666666661</v>
      </c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</row>
    <row r="51" spans="1:39" ht="14.4" x14ac:dyDescent="0.3">
      <c r="A51" s="47">
        <v>46322</v>
      </c>
      <c r="B51" s="48" t="str">
        <f t="shared" si="0"/>
        <v>Tuesday</v>
      </c>
      <c r="C51" s="48" t="s">
        <v>48</v>
      </c>
      <c r="D51" s="50" t="s">
        <v>49</v>
      </c>
      <c r="E51" s="51" t="s">
        <v>50</v>
      </c>
      <c r="F51" s="52"/>
      <c r="G51" s="52" t="s">
        <v>52</v>
      </c>
      <c r="H51" s="52" t="s">
        <v>52</v>
      </c>
      <c r="I51" s="52" t="s">
        <v>52</v>
      </c>
      <c r="J51" s="52" t="s">
        <v>52</v>
      </c>
      <c r="K51" s="52" t="s">
        <v>52</v>
      </c>
      <c r="L51" s="53">
        <f t="shared" ref="L51:P51" si="54">IF(AND($E51="In Session",G51="Yes"),1,IF(AND($E51="In Session",G51="Half Day"),0.5,0))</f>
        <v>1</v>
      </c>
      <c r="M51" s="53">
        <f t="shared" si="54"/>
        <v>1</v>
      </c>
      <c r="N51" s="53">
        <f t="shared" si="54"/>
        <v>1</v>
      </c>
      <c r="O51" s="53">
        <f t="shared" si="54"/>
        <v>1</v>
      </c>
      <c r="P51" s="53">
        <f t="shared" si="54"/>
        <v>1</v>
      </c>
      <c r="Q51" s="53">
        <f t="shared" si="2"/>
        <v>1</v>
      </c>
      <c r="R51" s="54">
        <f t="array" ref="R51">IF(L51&gt;0,L51*_xlfn.XLOOKUP(R$1,'Instructional Time Calc'!$A:$A,'Instructional Time Calc'!$H:$H,"?"),0)</f>
        <v>6.2500000000000009</v>
      </c>
      <c r="S51" s="54">
        <f t="array" ref="S51">IF(M51&gt;0,M51*_xlfn.XLOOKUP(S$1,'Instructional Time Calc'!$A:$A,'Instructional Time Calc'!$H:$H,"?"),0)</f>
        <v>6.5000000000000009</v>
      </c>
      <c r="T51" s="54">
        <f t="array" ref="T51">IF(N51&gt;0,N51*_xlfn.XLOOKUP(T$1,'Instructional Time Calc'!$A:$A,'Instructional Time Calc'!$H:$H,"?"),0)</f>
        <v>6.5000000000000009</v>
      </c>
      <c r="U51" s="54">
        <f t="array" ref="U51">IF(O51&gt;0,O51*_xlfn.XLOOKUP(U$1,'Instructional Time Calc'!$A:$A,'Instructional Time Calc'!$H:$H,"?"),0)</f>
        <v>6.6666666666666679</v>
      </c>
      <c r="V51" s="54">
        <f t="array" ref="V51">IF(P51&gt;0,P51*_xlfn.XLOOKUP(V$1,'Instructional Time Calc'!$A:$A,'Instructional Time Calc'!$H:$H,"?"),0)</f>
        <v>7.1666666666666661</v>
      </c>
      <c r="W51" s="54">
        <f t="array" ref="W51">IF(Q51&gt;0,Q51*_xlfn.XLOOKUP(W$1,'Instructional Time Calc'!$A:$A,'Instructional Time Calc'!$H:$H,"?"),0)</f>
        <v>7.1666666666666661</v>
      </c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</row>
    <row r="52" spans="1:39" ht="14.4" x14ac:dyDescent="0.3">
      <c r="A52" s="47">
        <v>46323</v>
      </c>
      <c r="B52" s="48" t="str">
        <f t="shared" si="0"/>
        <v>Wednesday</v>
      </c>
      <c r="C52" s="48" t="s">
        <v>48</v>
      </c>
      <c r="D52" s="50" t="s">
        <v>49</v>
      </c>
      <c r="E52" s="51" t="s">
        <v>50</v>
      </c>
      <c r="F52" s="59"/>
      <c r="G52" s="59" t="s">
        <v>52</v>
      </c>
      <c r="H52" s="59" t="s">
        <v>52</v>
      </c>
      <c r="I52" s="59" t="s">
        <v>52</v>
      </c>
      <c r="J52" s="59" t="s">
        <v>52</v>
      </c>
      <c r="K52" s="59" t="s">
        <v>52</v>
      </c>
      <c r="L52" s="62">
        <f t="shared" ref="L52:P52" si="55">IF(AND($E52="In Session",G52="Yes"),1,IF(AND($E52="In Session",G52="Half Day"),0.5,0))</f>
        <v>1</v>
      </c>
      <c r="M52" s="62">
        <f t="shared" si="55"/>
        <v>1</v>
      </c>
      <c r="N52" s="62">
        <f t="shared" si="55"/>
        <v>1</v>
      </c>
      <c r="O52" s="62">
        <f t="shared" si="55"/>
        <v>1</v>
      </c>
      <c r="P52" s="62">
        <f t="shared" si="55"/>
        <v>1</v>
      </c>
      <c r="Q52" s="62">
        <f t="shared" si="2"/>
        <v>1</v>
      </c>
      <c r="R52" s="69">
        <f t="array" ref="R52">IF(L52&gt;0,L52*_xlfn.XLOOKUP(R$1,'Instructional Time Calc'!$A:$A,'Instructional Time Calc'!$H:$H,"?"),0)</f>
        <v>6.2500000000000009</v>
      </c>
      <c r="S52" s="69">
        <f t="array" ref="S52">IF(M52&gt;0,M52*_xlfn.XLOOKUP(S$1,'Instructional Time Calc'!$A:$A,'Instructional Time Calc'!$H:$H,"?"),0)</f>
        <v>6.5000000000000009</v>
      </c>
      <c r="T52" s="69">
        <f t="array" ref="T52">IF(N52&gt;0,N52*_xlfn.XLOOKUP(T$1,'Instructional Time Calc'!$A:$A,'Instructional Time Calc'!$H:$H,"?"),0)</f>
        <v>6.5000000000000009</v>
      </c>
      <c r="U52" s="69">
        <f t="array" ref="U52">IF(O52&gt;0,O52*_xlfn.XLOOKUP(U$1,'Instructional Time Calc'!$A:$A,'Instructional Time Calc'!$H:$H,"?"),0)</f>
        <v>6.6666666666666679</v>
      </c>
      <c r="V52" s="69">
        <f t="array" ref="V52">IF(P52&gt;0,P52*_xlfn.XLOOKUP(V$1,'Instructional Time Calc'!$A:$A,'Instructional Time Calc'!$H:$H,"?"),0)</f>
        <v>7.1666666666666661</v>
      </c>
      <c r="W52" s="69">
        <f t="array" ref="W52">IF(Q52&gt;0,Q52*_xlfn.XLOOKUP(W$1,'Instructional Time Calc'!$A:$A,'Instructional Time Calc'!$H:$H,"?"),0)</f>
        <v>7.1666666666666661</v>
      </c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</row>
    <row r="53" spans="1:39" ht="14.4" x14ac:dyDescent="0.3">
      <c r="A53" s="47">
        <v>46324</v>
      </c>
      <c r="B53" s="48" t="str">
        <f t="shared" si="0"/>
        <v>Thursday</v>
      </c>
      <c r="C53" s="48" t="s">
        <v>48</v>
      </c>
      <c r="D53" s="50" t="s">
        <v>49</v>
      </c>
      <c r="E53" s="51" t="s">
        <v>50</v>
      </c>
      <c r="F53" s="52"/>
      <c r="G53" s="52" t="s">
        <v>52</v>
      </c>
      <c r="H53" s="52" t="s">
        <v>52</v>
      </c>
      <c r="I53" s="52" t="s">
        <v>52</v>
      </c>
      <c r="J53" s="52" t="s">
        <v>52</v>
      </c>
      <c r="K53" s="52" t="s">
        <v>52</v>
      </c>
      <c r="L53" s="53">
        <f t="shared" ref="L53:P53" si="56">IF(AND($E53="In Session",G53="Yes"),1,IF(AND($E53="In Session",G53="Half Day"),0.5,0))</f>
        <v>1</v>
      </c>
      <c r="M53" s="53">
        <f t="shared" si="56"/>
        <v>1</v>
      </c>
      <c r="N53" s="53">
        <f t="shared" si="56"/>
        <v>1</v>
      </c>
      <c r="O53" s="53">
        <f t="shared" si="56"/>
        <v>1</v>
      </c>
      <c r="P53" s="53">
        <f t="shared" si="56"/>
        <v>1</v>
      </c>
      <c r="Q53" s="53">
        <f t="shared" si="2"/>
        <v>1</v>
      </c>
      <c r="R53" s="54">
        <f t="array" ref="R53">IF(L53&gt;0,L53*_xlfn.XLOOKUP(R$1,'Instructional Time Calc'!$A:$A,'Instructional Time Calc'!$H:$H,"?"),0)</f>
        <v>6.2500000000000009</v>
      </c>
      <c r="S53" s="54">
        <f t="array" ref="S53">IF(M53&gt;0,M53*_xlfn.XLOOKUP(S$1,'Instructional Time Calc'!$A:$A,'Instructional Time Calc'!$H:$H,"?"),0)</f>
        <v>6.5000000000000009</v>
      </c>
      <c r="T53" s="54">
        <f t="array" ref="T53">IF(N53&gt;0,N53*_xlfn.XLOOKUP(T$1,'Instructional Time Calc'!$A:$A,'Instructional Time Calc'!$H:$H,"?"),0)</f>
        <v>6.5000000000000009</v>
      </c>
      <c r="U53" s="54">
        <f t="array" ref="U53">IF(O53&gt;0,O53*_xlfn.XLOOKUP(U$1,'Instructional Time Calc'!$A:$A,'Instructional Time Calc'!$H:$H,"?"),0)</f>
        <v>6.6666666666666679</v>
      </c>
      <c r="V53" s="54">
        <f t="array" ref="V53">IF(P53&gt;0,P53*_xlfn.XLOOKUP(V$1,'Instructional Time Calc'!$A:$A,'Instructional Time Calc'!$H:$H,"?"),0)</f>
        <v>7.1666666666666661</v>
      </c>
      <c r="W53" s="54">
        <f t="array" ref="W53">IF(Q53&gt;0,Q53*_xlfn.XLOOKUP(W$1,'Instructional Time Calc'!$A:$A,'Instructional Time Calc'!$H:$H,"?"),0)</f>
        <v>7.1666666666666661</v>
      </c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</row>
    <row r="54" spans="1:39" ht="14.4" x14ac:dyDescent="0.3">
      <c r="A54" s="82">
        <v>46325</v>
      </c>
      <c r="B54" s="83" t="str">
        <f t="shared" si="0"/>
        <v>Friday</v>
      </c>
      <c r="C54" s="83" t="s">
        <v>48</v>
      </c>
      <c r="D54" s="84" t="s">
        <v>49</v>
      </c>
      <c r="E54" s="85" t="s">
        <v>50</v>
      </c>
      <c r="F54" s="85"/>
      <c r="G54" s="59" t="s">
        <v>76</v>
      </c>
      <c r="H54" s="59" t="s">
        <v>76</v>
      </c>
      <c r="I54" s="59" t="s">
        <v>76</v>
      </c>
      <c r="J54" s="59" t="s">
        <v>76</v>
      </c>
      <c r="K54" s="59" t="s">
        <v>76</v>
      </c>
      <c r="L54" s="62">
        <f t="shared" ref="L54:P54" si="57">IF(AND($E54="In Session",G54="Yes"),1,IF(AND($E54="In Session",G54="Half Day"),0.5,0))</f>
        <v>0</v>
      </c>
      <c r="M54" s="62">
        <f t="shared" si="57"/>
        <v>0</v>
      </c>
      <c r="N54" s="62">
        <f t="shared" si="57"/>
        <v>0</v>
      </c>
      <c r="O54" s="62">
        <f t="shared" si="57"/>
        <v>0</v>
      </c>
      <c r="P54" s="62">
        <f t="shared" si="57"/>
        <v>0</v>
      </c>
      <c r="Q54" s="62">
        <f t="shared" si="2"/>
        <v>0</v>
      </c>
      <c r="R54" s="69">
        <f t="array" ref="R54">IF(L54&gt;0,L54*_xlfn.XLOOKUP(R$1,'Instructional Time Calc'!$A:$A,'Instructional Time Calc'!$H:$H,"?"),0)</f>
        <v>0</v>
      </c>
      <c r="S54" s="69">
        <f t="array" ref="S54">IF(M54&gt;0,M54*_xlfn.XLOOKUP(S$1,'Instructional Time Calc'!$A:$A,'Instructional Time Calc'!$H:$H,"?"),0)</f>
        <v>0</v>
      </c>
      <c r="T54" s="69">
        <f t="array" ref="T54">IF(N54&gt;0,N54*_xlfn.XLOOKUP(T$1,'Instructional Time Calc'!$A:$A,'Instructional Time Calc'!$H:$H,"?"),0)</f>
        <v>0</v>
      </c>
      <c r="U54" s="69">
        <f t="array" ref="U54">IF(O54&gt;0,O54*_xlfn.XLOOKUP(U$1,'Instructional Time Calc'!$A:$A,'Instructional Time Calc'!$H:$H,"?"),0)</f>
        <v>0</v>
      </c>
      <c r="V54" s="69">
        <f t="array" ref="V54">IF(P54&gt;0,P54*_xlfn.XLOOKUP(V$1,'Instructional Time Calc'!$A:$A,'Instructional Time Calc'!$H:$H,"?"),0)</f>
        <v>0</v>
      </c>
      <c r="W54" s="69">
        <f t="array" ref="W54">IF(Q54&gt;0,Q54*_xlfn.XLOOKUP(W$1,'Instructional Time Calc'!$A:$A,'Instructional Time Calc'!$H:$H,"?"),0)</f>
        <v>0</v>
      </c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</row>
    <row r="55" spans="1:39" ht="14.4" x14ac:dyDescent="0.3">
      <c r="A55" s="95">
        <v>46326</v>
      </c>
      <c r="B55" s="96" t="str">
        <f t="shared" si="0"/>
        <v>Saturday</v>
      </c>
      <c r="C55" s="96" t="s">
        <v>79</v>
      </c>
      <c r="D55" s="97" t="s">
        <v>49</v>
      </c>
      <c r="E55" s="98" t="s">
        <v>76</v>
      </c>
      <c r="F55" s="109"/>
      <c r="G55" s="109"/>
      <c r="H55" s="109"/>
      <c r="I55" s="109"/>
      <c r="J55" s="109"/>
      <c r="K55" s="109"/>
      <c r="L55" s="53">
        <f t="shared" ref="L55:P55" si="58">IF(AND($E55="In Session",G55="Yes"),1,IF(AND($E55="In Session",G55="Half Day"),0.5,0))</f>
        <v>0</v>
      </c>
      <c r="M55" s="53">
        <f t="shared" si="58"/>
        <v>0</v>
      </c>
      <c r="N55" s="53">
        <f t="shared" si="58"/>
        <v>0</v>
      </c>
      <c r="O55" s="53">
        <f t="shared" si="58"/>
        <v>0</v>
      </c>
      <c r="P55" s="53">
        <f t="shared" si="58"/>
        <v>0</v>
      </c>
      <c r="Q55" s="53">
        <f t="shared" si="2"/>
        <v>0</v>
      </c>
      <c r="R55" s="54">
        <f t="array" ref="R55">IF(L55&gt;0,L55*_xlfn.XLOOKUP(R$1,'Instructional Time Calc'!$A:$A,'Instructional Time Calc'!$H:$H,"?"),0)</f>
        <v>0</v>
      </c>
      <c r="S55" s="54">
        <f t="array" ref="S55">IF(M55&gt;0,M55*_xlfn.XLOOKUP(S$1,'Instructional Time Calc'!$A:$A,'Instructional Time Calc'!$H:$H,"?"),0)</f>
        <v>0</v>
      </c>
      <c r="T55" s="54">
        <f t="array" ref="T55">IF(N55&gt;0,N55*_xlfn.XLOOKUP(T$1,'Instructional Time Calc'!$A:$A,'Instructional Time Calc'!$H:$H,"?"),0)</f>
        <v>0</v>
      </c>
      <c r="U55" s="54">
        <f t="array" ref="U55">IF(O55&gt;0,O55*_xlfn.XLOOKUP(U$1,'Instructional Time Calc'!$A:$A,'Instructional Time Calc'!$H:$H,"?"),0)</f>
        <v>0</v>
      </c>
      <c r="V55" s="54">
        <f t="array" ref="V55">IF(P55&gt;0,P55*_xlfn.XLOOKUP(V$1,'Instructional Time Calc'!$A:$A,'Instructional Time Calc'!$H:$H,"?"),0)</f>
        <v>0</v>
      </c>
      <c r="W55" s="54">
        <f t="array" ref="W55">IF(Q55&gt;0,Q55*_xlfn.XLOOKUP(W$1,'Instructional Time Calc'!$A:$A,'Instructional Time Calc'!$H:$H,"?"),0)</f>
        <v>0</v>
      </c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</row>
    <row r="56" spans="1:39" ht="14.4" x14ac:dyDescent="0.3">
      <c r="A56" s="95">
        <v>46327</v>
      </c>
      <c r="B56" s="96" t="str">
        <f t="shared" si="0"/>
        <v>Sunday</v>
      </c>
      <c r="C56" s="96" t="s">
        <v>79</v>
      </c>
      <c r="D56" s="97" t="s">
        <v>49</v>
      </c>
      <c r="E56" s="98" t="s">
        <v>76</v>
      </c>
      <c r="F56" s="100"/>
      <c r="G56" s="100"/>
      <c r="H56" s="100"/>
      <c r="I56" s="100"/>
      <c r="J56" s="100"/>
      <c r="K56" s="100"/>
      <c r="L56" s="62">
        <f t="shared" ref="L56:P56" si="59">IF(AND($E56="In Session",G56="Yes"),1,IF(AND($E56="In Session",G56="Half Day"),0.5,0))</f>
        <v>0</v>
      </c>
      <c r="M56" s="62">
        <f t="shared" si="59"/>
        <v>0</v>
      </c>
      <c r="N56" s="62">
        <f t="shared" si="59"/>
        <v>0</v>
      </c>
      <c r="O56" s="62">
        <f t="shared" si="59"/>
        <v>0</v>
      </c>
      <c r="P56" s="62">
        <f t="shared" si="59"/>
        <v>0</v>
      </c>
      <c r="Q56" s="62">
        <f t="shared" si="2"/>
        <v>0</v>
      </c>
      <c r="R56" s="69">
        <f t="array" ref="R56">IF(L56&gt;0,L56*_xlfn.XLOOKUP(R$1,'Instructional Time Calc'!$A:$A,'Instructional Time Calc'!$H:$H,"?"),0)</f>
        <v>0</v>
      </c>
      <c r="S56" s="69">
        <f t="array" ref="S56">IF(M56&gt;0,M56*_xlfn.XLOOKUP(S$1,'Instructional Time Calc'!$A:$A,'Instructional Time Calc'!$H:$H,"?"),0)</f>
        <v>0</v>
      </c>
      <c r="T56" s="69">
        <f t="array" ref="T56">IF(N56&gt;0,N56*_xlfn.XLOOKUP(T$1,'Instructional Time Calc'!$A:$A,'Instructional Time Calc'!$H:$H,"?"),0)</f>
        <v>0</v>
      </c>
      <c r="U56" s="69">
        <f t="array" ref="U56">IF(O56&gt;0,O56*_xlfn.XLOOKUP(U$1,'Instructional Time Calc'!$A:$A,'Instructional Time Calc'!$H:$H,"?"),0)</f>
        <v>0</v>
      </c>
      <c r="V56" s="69">
        <f t="array" ref="V56">IF(P56&gt;0,P56*_xlfn.XLOOKUP(V$1,'Instructional Time Calc'!$A:$A,'Instructional Time Calc'!$H:$H,"?"),0)</f>
        <v>0</v>
      </c>
      <c r="W56" s="69">
        <f t="array" ref="W56">IF(Q56&gt;0,Q56*_xlfn.XLOOKUP(W$1,'Instructional Time Calc'!$A:$A,'Instructional Time Calc'!$H:$H,"?"),0)</f>
        <v>0</v>
      </c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</row>
    <row r="57" spans="1:39" ht="14.4" x14ac:dyDescent="0.3">
      <c r="A57" s="47">
        <v>46328</v>
      </c>
      <c r="B57" s="48" t="str">
        <f t="shared" si="0"/>
        <v>Monday</v>
      </c>
      <c r="C57" s="48" t="s">
        <v>48</v>
      </c>
      <c r="D57" s="50" t="s">
        <v>49</v>
      </c>
      <c r="E57" s="51" t="s">
        <v>50</v>
      </c>
      <c r="F57" s="52"/>
      <c r="G57" s="52" t="s">
        <v>52</v>
      </c>
      <c r="H57" s="52" t="s">
        <v>52</v>
      </c>
      <c r="I57" s="52" t="s">
        <v>52</v>
      </c>
      <c r="J57" s="52" t="s">
        <v>52</v>
      </c>
      <c r="K57" s="52" t="s">
        <v>52</v>
      </c>
      <c r="L57" s="53">
        <f t="shared" ref="L57:P57" si="60">IF(AND($E57="In Session",G57="Yes"),1,IF(AND($E57="In Session",G57="Half Day"),0.5,0))</f>
        <v>1</v>
      </c>
      <c r="M57" s="53">
        <f t="shared" si="60"/>
        <v>1</v>
      </c>
      <c r="N57" s="53">
        <f t="shared" si="60"/>
        <v>1</v>
      </c>
      <c r="O57" s="53">
        <f t="shared" si="60"/>
        <v>1</v>
      </c>
      <c r="P57" s="53">
        <f t="shared" si="60"/>
        <v>1</v>
      </c>
      <c r="Q57" s="53">
        <f t="shared" si="2"/>
        <v>1</v>
      </c>
      <c r="R57" s="54">
        <f t="array" ref="R57">IF(L57&gt;0,L57*_xlfn.XLOOKUP(R$1,'Instructional Time Calc'!$A:$A,'Instructional Time Calc'!$H:$H,"?"),0)</f>
        <v>6.2500000000000009</v>
      </c>
      <c r="S57" s="54">
        <f t="array" ref="S57">IF(M57&gt;0,M57*_xlfn.XLOOKUP(S$1,'Instructional Time Calc'!$A:$A,'Instructional Time Calc'!$H:$H,"?"),0)</f>
        <v>6.5000000000000009</v>
      </c>
      <c r="T57" s="54">
        <f t="array" ref="T57">IF(N57&gt;0,N57*_xlfn.XLOOKUP(T$1,'Instructional Time Calc'!$A:$A,'Instructional Time Calc'!$H:$H,"?"),0)</f>
        <v>6.5000000000000009</v>
      </c>
      <c r="U57" s="54">
        <f t="array" ref="U57">IF(O57&gt;0,O57*_xlfn.XLOOKUP(U$1,'Instructional Time Calc'!$A:$A,'Instructional Time Calc'!$H:$H,"?"),0)</f>
        <v>6.6666666666666679</v>
      </c>
      <c r="V57" s="54">
        <f t="array" ref="V57">IF(P57&gt;0,P57*_xlfn.XLOOKUP(V$1,'Instructional Time Calc'!$A:$A,'Instructional Time Calc'!$H:$H,"?"),0)</f>
        <v>7.1666666666666661</v>
      </c>
      <c r="W57" s="54">
        <f t="array" ref="W57">IF(Q57&gt;0,Q57*_xlfn.XLOOKUP(W$1,'Instructional Time Calc'!$A:$A,'Instructional Time Calc'!$H:$H,"?"),0)</f>
        <v>7.1666666666666661</v>
      </c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</row>
    <row r="58" spans="1:39" ht="14.4" x14ac:dyDescent="0.3">
      <c r="A58" s="47">
        <v>46329</v>
      </c>
      <c r="B58" s="48" t="str">
        <f t="shared" si="0"/>
        <v>Tuesday</v>
      </c>
      <c r="C58" s="48" t="s">
        <v>48</v>
      </c>
      <c r="D58" s="50" t="s">
        <v>49</v>
      </c>
      <c r="E58" s="51" t="s">
        <v>50</v>
      </c>
      <c r="F58" s="59"/>
      <c r="G58" s="59" t="s">
        <v>52</v>
      </c>
      <c r="H58" s="59" t="s">
        <v>52</v>
      </c>
      <c r="I58" s="59" t="s">
        <v>52</v>
      </c>
      <c r="J58" s="59" t="s">
        <v>52</v>
      </c>
      <c r="K58" s="59" t="s">
        <v>52</v>
      </c>
      <c r="L58" s="62">
        <f t="shared" ref="L58:P58" si="61">IF(AND($E58="In Session",G58="Yes"),1,IF(AND($E58="In Session",G58="Half Day"),0.5,0))</f>
        <v>1</v>
      </c>
      <c r="M58" s="62">
        <f t="shared" si="61"/>
        <v>1</v>
      </c>
      <c r="N58" s="62">
        <f t="shared" si="61"/>
        <v>1</v>
      </c>
      <c r="O58" s="62">
        <f t="shared" si="61"/>
        <v>1</v>
      </c>
      <c r="P58" s="62">
        <f t="shared" si="61"/>
        <v>1</v>
      </c>
      <c r="Q58" s="62">
        <f t="shared" si="2"/>
        <v>1</v>
      </c>
      <c r="R58" s="69">
        <f t="array" ref="R58">IF(L58&gt;0,L58*_xlfn.XLOOKUP(R$1,'Instructional Time Calc'!$A:$A,'Instructional Time Calc'!$H:$H,"?"),0)</f>
        <v>6.2500000000000009</v>
      </c>
      <c r="S58" s="69">
        <f t="array" ref="S58">IF(M58&gt;0,M58*_xlfn.XLOOKUP(S$1,'Instructional Time Calc'!$A:$A,'Instructional Time Calc'!$H:$H,"?"),0)</f>
        <v>6.5000000000000009</v>
      </c>
      <c r="T58" s="69">
        <f t="array" ref="T58">IF(N58&gt;0,N58*_xlfn.XLOOKUP(T$1,'Instructional Time Calc'!$A:$A,'Instructional Time Calc'!$H:$H,"?"),0)</f>
        <v>6.5000000000000009</v>
      </c>
      <c r="U58" s="69">
        <f t="array" ref="U58">IF(O58&gt;0,O58*_xlfn.XLOOKUP(U$1,'Instructional Time Calc'!$A:$A,'Instructional Time Calc'!$H:$H,"?"),0)</f>
        <v>6.6666666666666679</v>
      </c>
      <c r="V58" s="69">
        <f t="array" ref="V58">IF(P58&gt;0,P58*_xlfn.XLOOKUP(V$1,'Instructional Time Calc'!$A:$A,'Instructional Time Calc'!$H:$H,"?"),0)</f>
        <v>7.1666666666666661</v>
      </c>
      <c r="W58" s="69">
        <f t="array" ref="W58">IF(Q58&gt;0,Q58*_xlfn.XLOOKUP(W$1,'Instructional Time Calc'!$A:$A,'Instructional Time Calc'!$H:$H,"?"),0)</f>
        <v>7.1666666666666661</v>
      </c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</row>
    <row r="59" spans="1:39" ht="14.4" x14ac:dyDescent="0.3">
      <c r="A59" s="47">
        <v>46330</v>
      </c>
      <c r="B59" s="48" t="str">
        <f t="shared" si="0"/>
        <v>Wednesday</v>
      </c>
      <c r="C59" s="48" t="s">
        <v>48</v>
      </c>
      <c r="D59" s="50" t="s">
        <v>49</v>
      </c>
      <c r="E59" s="51" t="s">
        <v>50</v>
      </c>
      <c r="F59" s="52" t="s">
        <v>177</v>
      </c>
      <c r="G59" s="52" t="s">
        <v>52</v>
      </c>
      <c r="H59" s="52" t="s">
        <v>52</v>
      </c>
      <c r="I59" s="52" t="s">
        <v>52</v>
      </c>
      <c r="J59" s="52" t="s">
        <v>52</v>
      </c>
      <c r="K59" s="52" t="s">
        <v>52</v>
      </c>
      <c r="L59" s="53">
        <f t="shared" ref="L59:P59" si="62">IF(AND($E59="In Session",G59="Yes"),1,IF(AND($E59="In Session",G59="Half Day"),0.5,0))</f>
        <v>1</v>
      </c>
      <c r="M59" s="53">
        <f t="shared" si="62"/>
        <v>1</v>
      </c>
      <c r="N59" s="53">
        <f t="shared" si="62"/>
        <v>1</v>
      </c>
      <c r="O59" s="53">
        <f t="shared" si="62"/>
        <v>1</v>
      </c>
      <c r="P59" s="53">
        <f t="shared" si="62"/>
        <v>1</v>
      </c>
      <c r="Q59" s="53">
        <f t="shared" si="2"/>
        <v>1</v>
      </c>
      <c r="R59" s="54">
        <f t="array" ref="R59">IF(L59&gt;0,L59*_xlfn.XLOOKUP(R$1,'Instructional Time Calc'!$A:$A,'Instructional Time Calc'!$H:$H,"?"),0)</f>
        <v>6.2500000000000009</v>
      </c>
      <c r="S59" s="54">
        <f t="array" ref="S59">IF(M59&gt;0,M59*_xlfn.XLOOKUP(S$1,'Instructional Time Calc'!$A:$A,'Instructional Time Calc'!$H:$H,"?"),0)</f>
        <v>6.5000000000000009</v>
      </c>
      <c r="T59" s="54">
        <f t="array" ref="T59">IF(N59&gt;0,N59*_xlfn.XLOOKUP(T$1,'Instructional Time Calc'!$A:$A,'Instructional Time Calc'!$H:$H,"?"),0)</f>
        <v>6.5000000000000009</v>
      </c>
      <c r="U59" s="54">
        <f t="array" ref="U59">IF(O59&gt;0,O59*_xlfn.XLOOKUP(U$1,'Instructional Time Calc'!$A:$A,'Instructional Time Calc'!$H:$H,"?"),0)</f>
        <v>6.6666666666666679</v>
      </c>
      <c r="V59" s="54">
        <f t="array" ref="V59">IF(P59&gt;0,P59*_xlfn.XLOOKUP(V$1,'Instructional Time Calc'!$A:$A,'Instructional Time Calc'!$H:$H,"?"),0)</f>
        <v>7.1666666666666661</v>
      </c>
      <c r="W59" s="54">
        <f t="array" ref="W59">IF(Q59&gt;0,Q59*_xlfn.XLOOKUP(W$1,'Instructional Time Calc'!$A:$A,'Instructional Time Calc'!$H:$H,"?"),0)</f>
        <v>7.1666666666666661</v>
      </c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</row>
    <row r="60" spans="1:39" ht="14.4" x14ac:dyDescent="0.3">
      <c r="A60" s="47">
        <v>46331</v>
      </c>
      <c r="B60" s="48" t="str">
        <f t="shared" si="0"/>
        <v>Thursday</v>
      </c>
      <c r="C60" s="48" t="s">
        <v>48</v>
      </c>
      <c r="D60" s="50" t="s">
        <v>49</v>
      </c>
      <c r="E60" s="51" t="s">
        <v>50</v>
      </c>
      <c r="F60" s="59" t="s">
        <v>177</v>
      </c>
      <c r="G60" s="59" t="s">
        <v>52</v>
      </c>
      <c r="H60" s="59" t="s">
        <v>52</v>
      </c>
      <c r="I60" s="59" t="s">
        <v>52</v>
      </c>
      <c r="J60" s="59" t="s">
        <v>52</v>
      </c>
      <c r="K60" s="59" t="s">
        <v>52</v>
      </c>
      <c r="L60" s="62">
        <f t="shared" ref="L60:P60" si="63">IF(AND($E60="In Session",G60="Yes"),1,IF(AND($E60="In Session",G60="Half Day"),0.5,0))</f>
        <v>1</v>
      </c>
      <c r="M60" s="62">
        <f t="shared" si="63"/>
        <v>1</v>
      </c>
      <c r="N60" s="62">
        <f t="shared" si="63"/>
        <v>1</v>
      </c>
      <c r="O60" s="62">
        <f t="shared" si="63"/>
        <v>1</v>
      </c>
      <c r="P60" s="62">
        <f t="shared" si="63"/>
        <v>1</v>
      </c>
      <c r="Q60" s="62">
        <f t="shared" si="2"/>
        <v>1</v>
      </c>
      <c r="R60" s="69">
        <f t="array" ref="R60">IF(L60&gt;0,L60*_xlfn.XLOOKUP(R$1,'Instructional Time Calc'!$A:$A,'Instructional Time Calc'!$H:$H,"?"),0)</f>
        <v>6.2500000000000009</v>
      </c>
      <c r="S60" s="69">
        <f t="array" ref="S60">IF(M60&gt;0,M60*_xlfn.XLOOKUP(S$1,'Instructional Time Calc'!$A:$A,'Instructional Time Calc'!$H:$H,"?"),0)</f>
        <v>6.5000000000000009</v>
      </c>
      <c r="T60" s="69">
        <f t="array" ref="T60">IF(N60&gt;0,N60*_xlfn.XLOOKUP(T$1,'Instructional Time Calc'!$A:$A,'Instructional Time Calc'!$H:$H,"?"),0)</f>
        <v>6.5000000000000009</v>
      </c>
      <c r="U60" s="69">
        <f t="array" ref="U60">IF(O60&gt;0,O60*_xlfn.XLOOKUP(U$1,'Instructional Time Calc'!$A:$A,'Instructional Time Calc'!$H:$H,"?"),0)</f>
        <v>6.6666666666666679</v>
      </c>
      <c r="V60" s="69">
        <f t="array" ref="V60">IF(P60&gt;0,P60*_xlfn.XLOOKUP(V$1,'Instructional Time Calc'!$A:$A,'Instructional Time Calc'!$H:$H,"?"),0)</f>
        <v>7.1666666666666661</v>
      </c>
      <c r="W60" s="69">
        <f t="array" ref="W60">IF(Q60&gt;0,Q60*_xlfn.XLOOKUP(W$1,'Instructional Time Calc'!$A:$A,'Instructional Time Calc'!$H:$H,"?"),0)</f>
        <v>7.1666666666666661</v>
      </c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</row>
    <row r="61" spans="1:39" ht="14.4" x14ac:dyDescent="0.3">
      <c r="A61" s="82">
        <v>46332</v>
      </c>
      <c r="B61" s="83" t="str">
        <f t="shared" si="0"/>
        <v>Friday</v>
      </c>
      <c r="C61" s="83" t="s">
        <v>48</v>
      </c>
      <c r="D61" s="84" t="s">
        <v>49</v>
      </c>
      <c r="E61" s="85" t="s">
        <v>50</v>
      </c>
      <c r="F61" s="85"/>
      <c r="G61" s="52" t="s">
        <v>76</v>
      </c>
      <c r="H61" s="52" t="s">
        <v>76</v>
      </c>
      <c r="I61" s="52" t="s">
        <v>76</v>
      </c>
      <c r="J61" s="52" t="s">
        <v>76</v>
      </c>
      <c r="K61" s="52" t="s">
        <v>76</v>
      </c>
      <c r="L61" s="53">
        <f t="shared" ref="L61:P61" si="64">IF(AND($E61="In Session",G61="Yes"),1,IF(AND($E61="In Session",G61="Half Day"),0.5,0))</f>
        <v>0</v>
      </c>
      <c r="M61" s="53">
        <f t="shared" si="64"/>
        <v>0</v>
      </c>
      <c r="N61" s="53">
        <f t="shared" si="64"/>
        <v>0</v>
      </c>
      <c r="O61" s="53">
        <f t="shared" si="64"/>
        <v>0</v>
      </c>
      <c r="P61" s="53">
        <f t="shared" si="64"/>
        <v>0</v>
      </c>
      <c r="Q61" s="53">
        <f t="shared" si="2"/>
        <v>0</v>
      </c>
      <c r="R61" s="54">
        <f t="array" ref="R61">IF(L61&gt;0,L61*_xlfn.XLOOKUP(R$1,'Instructional Time Calc'!$A:$A,'Instructional Time Calc'!$H:$H,"?"),0)</f>
        <v>0</v>
      </c>
      <c r="S61" s="54">
        <f t="array" ref="S61">IF(M61&gt;0,M61*_xlfn.XLOOKUP(S$1,'Instructional Time Calc'!$A:$A,'Instructional Time Calc'!$H:$H,"?"),0)</f>
        <v>0</v>
      </c>
      <c r="T61" s="54">
        <f t="array" ref="T61">IF(N61&gt;0,N61*_xlfn.XLOOKUP(T$1,'Instructional Time Calc'!$A:$A,'Instructional Time Calc'!$H:$H,"?"),0)</f>
        <v>0</v>
      </c>
      <c r="U61" s="54">
        <f t="array" ref="U61">IF(O61&gt;0,O61*_xlfn.XLOOKUP(U$1,'Instructional Time Calc'!$A:$A,'Instructional Time Calc'!$H:$H,"?"),0)</f>
        <v>0</v>
      </c>
      <c r="V61" s="54">
        <f t="array" ref="V61">IF(P61&gt;0,P61*_xlfn.XLOOKUP(V$1,'Instructional Time Calc'!$A:$A,'Instructional Time Calc'!$H:$H,"?"),0)</f>
        <v>0</v>
      </c>
      <c r="W61" s="54">
        <f t="array" ref="W61">IF(Q61&gt;0,Q61*_xlfn.XLOOKUP(W$1,'Instructional Time Calc'!$A:$A,'Instructional Time Calc'!$H:$H,"?"),0)</f>
        <v>0</v>
      </c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</row>
    <row r="62" spans="1:39" ht="14.4" x14ac:dyDescent="0.3">
      <c r="A62" s="95">
        <v>46333</v>
      </c>
      <c r="B62" s="96" t="str">
        <f t="shared" si="0"/>
        <v>Saturday</v>
      </c>
      <c r="C62" s="96" t="s">
        <v>79</v>
      </c>
      <c r="D62" s="97" t="s">
        <v>49</v>
      </c>
      <c r="E62" s="98" t="s">
        <v>76</v>
      </c>
      <c r="F62" s="100"/>
      <c r="G62" s="100"/>
      <c r="H62" s="100"/>
      <c r="I62" s="100"/>
      <c r="J62" s="100"/>
      <c r="K62" s="100"/>
      <c r="L62" s="62">
        <f t="shared" ref="L62:P62" si="65">IF(AND($E62="In Session",G62="Yes"),1,IF(AND($E62="In Session",G62="Half Day"),0.5,0))</f>
        <v>0</v>
      </c>
      <c r="M62" s="62">
        <f t="shared" si="65"/>
        <v>0</v>
      </c>
      <c r="N62" s="62">
        <f t="shared" si="65"/>
        <v>0</v>
      </c>
      <c r="O62" s="62">
        <f t="shared" si="65"/>
        <v>0</v>
      </c>
      <c r="P62" s="62">
        <f t="shared" si="65"/>
        <v>0</v>
      </c>
      <c r="Q62" s="62">
        <f t="shared" si="2"/>
        <v>0</v>
      </c>
      <c r="R62" s="69">
        <f t="array" ref="R62">IF(L62&gt;0,L62*_xlfn.XLOOKUP(R$1,'Instructional Time Calc'!$A:$A,'Instructional Time Calc'!$H:$H,"?"),0)</f>
        <v>0</v>
      </c>
      <c r="S62" s="69">
        <f t="array" ref="S62">IF(M62&gt;0,M62*_xlfn.XLOOKUP(S$1,'Instructional Time Calc'!$A:$A,'Instructional Time Calc'!$H:$H,"?"),0)</f>
        <v>0</v>
      </c>
      <c r="T62" s="69">
        <f t="array" ref="T62">IF(N62&gt;0,N62*_xlfn.XLOOKUP(T$1,'Instructional Time Calc'!$A:$A,'Instructional Time Calc'!$H:$H,"?"),0)</f>
        <v>0</v>
      </c>
      <c r="U62" s="69">
        <f t="array" ref="U62">IF(O62&gt;0,O62*_xlfn.XLOOKUP(U$1,'Instructional Time Calc'!$A:$A,'Instructional Time Calc'!$H:$H,"?"),0)</f>
        <v>0</v>
      </c>
      <c r="V62" s="69">
        <f t="array" ref="V62">IF(P62&gt;0,P62*_xlfn.XLOOKUP(V$1,'Instructional Time Calc'!$A:$A,'Instructional Time Calc'!$H:$H,"?"),0)</f>
        <v>0</v>
      </c>
      <c r="W62" s="69">
        <f t="array" ref="W62">IF(Q62&gt;0,Q62*_xlfn.XLOOKUP(W$1,'Instructional Time Calc'!$A:$A,'Instructional Time Calc'!$H:$H,"?"),0)</f>
        <v>0</v>
      </c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</row>
    <row r="63" spans="1:39" ht="14.4" x14ac:dyDescent="0.3">
      <c r="A63" s="95">
        <v>46334</v>
      </c>
      <c r="B63" s="96" t="str">
        <f t="shared" si="0"/>
        <v>Sunday</v>
      </c>
      <c r="C63" s="96" t="s">
        <v>79</v>
      </c>
      <c r="D63" s="97" t="s">
        <v>49</v>
      </c>
      <c r="E63" s="98" t="s">
        <v>76</v>
      </c>
      <c r="F63" s="109"/>
      <c r="G63" s="109"/>
      <c r="H63" s="109"/>
      <c r="I63" s="109"/>
      <c r="J63" s="109"/>
      <c r="K63" s="109"/>
      <c r="L63" s="53">
        <f t="shared" ref="L63:P63" si="66">IF(AND($E63="In Session",G63="Yes"),1,IF(AND($E63="In Session",G63="Half Day"),0.5,0))</f>
        <v>0</v>
      </c>
      <c r="M63" s="53">
        <f t="shared" si="66"/>
        <v>0</v>
      </c>
      <c r="N63" s="53">
        <f t="shared" si="66"/>
        <v>0</v>
      </c>
      <c r="O63" s="53">
        <f t="shared" si="66"/>
        <v>0</v>
      </c>
      <c r="P63" s="53">
        <f t="shared" si="66"/>
        <v>0</v>
      </c>
      <c r="Q63" s="53">
        <f t="shared" si="2"/>
        <v>0</v>
      </c>
      <c r="R63" s="54">
        <f t="array" ref="R63">IF(L63&gt;0,L63*_xlfn.XLOOKUP(R$1,'Instructional Time Calc'!$A:$A,'Instructional Time Calc'!$H:$H,"?"),0)</f>
        <v>0</v>
      </c>
      <c r="S63" s="54">
        <f t="array" ref="S63">IF(M63&gt;0,M63*_xlfn.XLOOKUP(S$1,'Instructional Time Calc'!$A:$A,'Instructional Time Calc'!$H:$H,"?"),0)</f>
        <v>0</v>
      </c>
      <c r="T63" s="54">
        <f t="array" ref="T63">IF(N63&gt;0,N63*_xlfn.XLOOKUP(T$1,'Instructional Time Calc'!$A:$A,'Instructional Time Calc'!$H:$H,"?"),0)</f>
        <v>0</v>
      </c>
      <c r="U63" s="54">
        <f t="array" ref="U63">IF(O63&gt;0,O63*_xlfn.XLOOKUP(U$1,'Instructional Time Calc'!$A:$A,'Instructional Time Calc'!$H:$H,"?"),0)</f>
        <v>0</v>
      </c>
      <c r="V63" s="54">
        <f t="array" ref="V63">IF(P63&gt;0,P63*_xlfn.XLOOKUP(V$1,'Instructional Time Calc'!$A:$A,'Instructional Time Calc'!$H:$H,"?"),0)</f>
        <v>0</v>
      </c>
      <c r="W63" s="54">
        <f t="array" ref="W63">IF(Q63&gt;0,Q63*_xlfn.XLOOKUP(W$1,'Instructional Time Calc'!$A:$A,'Instructional Time Calc'!$H:$H,"?"),0)</f>
        <v>0</v>
      </c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</row>
    <row r="64" spans="1:39" ht="14.4" x14ac:dyDescent="0.3">
      <c r="A64" s="47">
        <v>46335</v>
      </c>
      <c r="B64" s="48" t="str">
        <f t="shared" si="0"/>
        <v>Monday</v>
      </c>
      <c r="C64" s="48" t="s">
        <v>48</v>
      </c>
      <c r="D64" s="50" t="s">
        <v>49</v>
      </c>
      <c r="E64" s="51" t="s">
        <v>50</v>
      </c>
      <c r="F64" s="59"/>
      <c r="G64" s="59" t="s">
        <v>52</v>
      </c>
      <c r="H64" s="59" t="s">
        <v>52</v>
      </c>
      <c r="I64" s="59" t="s">
        <v>52</v>
      </c>
      <c r="J64" s="59" t="s">
        <v>52</v>
      </c>
      <c r="K64" s="59" t="s">
        <v>52</v>
      </c>
      <c r="L64" s="62">
        <f t="shared" ref="L64:P64" si="67">IF(AND($E64="In Session",G64="Yes"),1,IF(AND($E64="In Session",G64="Half Day"),0.5,0))</f>
        <v>1</v>
      </c>
      <c r="M64" s="62">
        <f t="shared" si="67"/>
        <v>1</v>
      </c>
      <c r="N64" s="62">
        <f t="shared" si="67"/>
        <v>1</v>
      </c>
      <c r="O64" s="62">
        <f t="shared" si="67"/>
        <v>1</v>
      </c>
      <c r="P64" s="62">
        <f t="shared" si="67"/>
        <v>1</v>
      </c>
      <c r="Q64" s="62">
        <f t="shared" si="2"/>
        <v>1</v>
      </c>
      <c r="R64" s="69">
        <f t="array" ref="R64">IF(L64&gt;0,L64*_xlfn.XLOOKUP(R$1,'Instructional Time Calc'!$A:$A,'Instructional Time Calc'!$H:$H,"?"),0)</f>
        <v>6.2500000000000009</v>
      </c>
      <c r="S64" s="69">
        <f t="array" ref="S64">IF(M64&gt;0,M64*_xlfn.XLOOKUP(S$1,'Instructional Time Calc'!$A:$A,'Instructional Time Calc'!$H:$H,"?"),0)</f>
        <v>6.5000000000000009</v>
      </c>
      <c r="T64" s="69">
        <f t="array" ref="T64">IF(N64&gt;0,N64*_xlfn.XLOOKUP(T$1,'Instructional Time Calc'!$A:$A,'Instructional Time Calc'!$H:$H,"?"),0)</f>
        <v>6.5000000000000009</v>
      </c>
      <c r="U64" s="69">
        <f t="array" ref="U64">IF(O64&gt;0,O64*_xlfn.XLOOKUP(U$1,'Instructional Time Calc'!$A:$A,'Instructional Time Calc'!$H:$H,"?"),0)</f>
        <v>6.6666666666666679</v>
      </c>
      <c r="V64" s="69">
        <f t="array" ref="V64">IF(P64&gt;0,P64*_xlfn.XLOOKUP(V$1,'Instructional Time Calc'!$A:$A,'Instructional Time Calc'!$H:$H,"?"),0)</f>
        <v>7.1666666666666661</v>
      </c>
      <c r="W64" s="69">
        <f t="array" ref="W64">IF(Q64&gt;0,Q64*_xlfn.XLOOKUP(W$1,'Instructional Time Calc'!$A:$A,'Instructional Time Calc'!$H:$H,"?"),0)</f>
        <v>7.1666666666666661</v>
      </c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</row>
    <row r="65" spans="1:39" ht="14.4" x14ac:dyDescent="0.3">
      <c r="A65" s="47">
        <v>46336</v>
      </c>
      <c r="B65" s="48" t="str">
        <f t="shared" si="0"/>
        <v>Tuesday</v>
      </c>
      <c r="C65" s="48" t="s">
        <v>48</v>
      </c>
      <c r="D65" s="50" t="s">
        <v>49</v>
      </c>
      <c r="E65" s="51" t="s">
        <v>50</v>
      </c>
      <c r="F65" s="52"/>
      <c r="G65" s="52" t="s">
        <v>52</v>
      </c>
      <c r="H65" s="52" t="s">
        <v>52</v>
      </c>
      <c r="I65" s="52" t="s">
        <v>52</v>
      </c>
      <c r="J65" s="52" t="s">
        <v>52</v>
      </c>
      <c r="K65" s="52" t="s">
        <v>52</v>
      </c>
      <c r="L65" s="53">
        <f t="shared" ref="L65:P65" si="68">IF(AND($E65="In Session",G65="Yes"),1,IF(AND($E65="In Session",G65="Half Day"),0.5,0))</f>
        <v>1</v>
      </c>
      <c r="M65" s="53">
        <f t="shared" si="68"/>
        <v>1</v>
      </c>
      <c r="N65" s="53">
        <f t="shared" si="68"/>
        <v>1</v>
      </c>
      <c r="O65" s="53">
        <f t="shared" si="68"/>
        <v>1</v>
      </c>
      <c r="P65" s="53">
        <f t="shared" si="68"/>
        <v>1</v>
      </c>
      <c r="Q65" s="53">
        <f t="shared" si="2"/>
        <v>1</v>
      </c>
      <c r="R65" s="54">
        <f t="array" ref="R65">IF(L65&gt;0,L65*_xlfn.XLOOKUP(R$1,'Instructional Time Calc'!$A:$A,'Instructional Time Calc'!$H:$H,"?"),0)</f>
        <v>6.2500000000000009</v>
      </c>
      <c r="S65" s="54">
        <f t="array" ref="S65">IF(M65&gt;0,M65*_xlfn.XLOOKUP(S$1,'Instructional Time Calc'!$A:$A,'Instructional Time Calc'!$H:$H,"?"),0)</f>
        <v>6.5000000000000009</v>
      </c>
      <c r="T65" s="54">
        <f t="array" ref="T65">IF(N65&gt;0,N65*_xlfn.XLOOKUP(T$1,'Instructional Time Calc'!$A:$A,'Instructional Time Calc'!$H:$H,"?"),0)</f>
        <v>6.5000000000000009</v>
      </c>
      <c r="U65" s="54">
        <f t="array" ref="U65">IF(O65&gt;0,O65*_xlfn.XLOOKUP(U$1,'Instructional Time Calc'!$A:$A,'Instructional Time Calc'!$H:$H,"?"),0)</f>
        <v>6.6666666666666679</v>
      </c>
      <c r="V65" s="54">
        <f t="array" ref="V65">IF(P65&gt;0,P65*_xlfn.XLOOKUP(V$1,'Instructional Time Calc'!$A:$A,'Instructional Time Calc'!$H:$H,"?"),0)</f>
        <v>7.1666666666666661</v>
      </c>
      <c r="W65" s="54">
        <f t="array" ref="W65">IF(Q65&gt;0,Q65*_xlfn.XLOOKUP(W$1,'Instructional Time Calc'!$A:$A,'Instructional Time Calc'!$H:$H,"?"),0)</f>
        <v>7.1666666666666661</v>
      </c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</row>
    <row r="66" spans="1:39" ht="14.4" x14ac:dyDescent="0.3">
      <c r="A66" s="47">
        <v>46337</v>
      </c>
      <c r="B66" s="48" t="str">
        <f t="shared" si="0"/>
        <v>Wednesday</v>
      </c>
      <c r="C66" s="48" t="s">
        <v>48</v>
      </c>
      <c r="D66" s="50" t="s">
        <v>178</v>
      </c>
      <c r="E66" s="51" t="s">
        <v>50</v>
      </c>
      <c r="F66" s="59"/>
      <c r="G66" s="59" t="s">
        <v>52</v>
      </c>
      <c r="H66" s="59" t="s">
        <v>52</v>
      </c>
      <c r="I66" s="59" t="s">
        <v>52</v>
      </c>
      <c r="J66" s="59" t="s">
        <v>52</v>
      </c>
      <c r="K66" s="59" t="s">
        <v>52</v>
      </c>
      <c r="L66" s="62">
        <f t="shared" ref="L66:P66" si="69">IF(AND($E66="In Session",G66="Yes"),1,IF(AND($E66="In Session",G66="Half Day"),0.5,0))</f>
        <v>1</v>
      </c>
      <c r="M66" s="62">
        <f t="shared" si="69"/>
        <v>1</v>
      </c>
      <c r="N66" s="62">
        <f t="shared" si="69"/>
        <v>1</v>
      </c>
      <c r="O66" s="62">
        <f t="shared" si="69"/>
        <v>1</v>
      </c>
      <c r="P66" s="62">
        <f t="shared" si="69"/>
        <v>1</v>
      </c>
      <c r="Q66" s="62">
        <f t="shared" si="2"/>
        <v>1</v>
      </c>
      <c r="R66" s="69">
        <f t="array" ref="R66">IF(L66&gt;0,L66*_xlfn.XLOOKUP(R$1,'Instructional Time Calc'!$A:$A,'Instructional Time Calc'!$H:$H,"?"),0)</f>
        <v>6.2500000000000009</v>
      </c>
      <c r="S66" s="69">
        <f t="array" ref="S66">IF(M66&gt;0,M66*_xlfn.XLOOKUP(S$1,'Instructional Time Calc'!$A:$A,'Instructional Time Calc'!$H:$H,"?"),0)</f>
        <v>6.5000000000000009</v>
      </c>
      <c r="T66" s="69">
        <f t="array" ref="T66">IF(N66&gt;0,N66*_xlfn.XLOOKUP(T$1,'Instructional Time Calc'!$A:$A,'Instructional Time Calc'!$H:$H,"?"),0)</f>
        <v>6.5000000000000009</v>
      </c>
      <c r="U66" s="69">
        <f t="array" ref="U66">IF(O66&gt;0,O66*_xlfn.XLOOKUP(U$1,'Instructional Time Calc'!$A:$A,'Instructional Time Calc'!$H:$H,"?"),0)</f>
        <v>6.6666666666666679</v>
      </c>
      <c r="V66" s="69">
        <f t="array" ref="V66">IF(P66&gt;0,P66*_xlfn.XLOOKUP(V$1,'Instructional Time Calc'!$A:$A,'Instructional Time Calc'!$H:$H,"?"),0)</f>
        <v>7.1666666666666661</v>
      </c>
      <c r="W66" s="69">
        <f t="array" ref="W66">IF(Q66&gt;0,Q66*_xlfn.XLOOKUP(W$1,'Instructional Time Calc'!$A:$A,'Instructional Time Calc'!$H:$H,"?"),0)</f>
        <v>7.1666666666666661</v>
      </c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</row>
    <row r="67" spans="1:39" ht="14.4" x14ac:dyDescent="0.3">
      <c r="A67" s="47">
        <v>46338</v>
      </c>
      <c r="B67" s="48" t="str">
        <f t="shared" si="0"/>
        <v>Thursday</v>
      </c>
      <c r="C67" s="48" t="s">
        <v>48</v>
      </c>
      <c r="D67" s="50" t="s">
        <v>49</v>
      </c>
      <c r="E67" s="51" t="s">
        <v>50</v>
      </c>
      <c r="F67" s="52"/>
      <c r="G67" s="52" t="s">
        <v>52</v>
      </c>
      <c r="H67" s="52" t="s">
        <v>52</v>
      </c>
      <c r="I67" s="52" t="s">
        <v>52</v>
      </c>
      <c r="J67" s="52" t="s">
        <v>52</v>
      </c>
      <c r="K67" s="52" t="s">
        <v>52</v>
      </c>
      <c r="L67" s="53">
        <f t="shared" ref="L67:P67" si="70">IF(AND($E67="In Session",G67="Yes"),1,IF(AND($E67="In Session",G67="Half Day"),0.5,0))</f>
        <v>1</v>
      </c>
      <c r="M67" s="53">
        <f t="shared" si="70"/>
        <v>1</v>
      </c>
      <c r="N67" s="53">
        <f t="shared" si="70"/>
        <v>1</v>
      </c>
      <c r="O67" s="53">
        <f t="shared" si="70"/>
        <v>1</v>
      </c>
      <c r="P67" s="53">
        <f t="shared" si="70"/>
        <v>1</v>
      </c>
      <c r="Q67" s="53">
        <f t="shared" si="2"/>
        <v>1</v>
      </c>
      <c r="R67" s="54">
        <f t="array" ref="R67">IF(L67&gt;0,L67*_xlfn.XLOOKUP(R$1,'Instructional Time Calc'!$A:$A,'Instructional Time Calc'!$H:$H,"?"),0)</f>
        <v>6.2500000000000009</v>
      </c>
      <c r="S67" s="54">
        <f t="array" ref="S67">IF(M67&gt;0,M67*_xlfn.XLOOKUP(S$1,'Instructional Time Calc'!$A:$A,'Instructional Time Calc'!$H:$H,"?"),0)</f>
        <v>6.5000000000000009</v>
      </c>
      <c r="T67" s="54">
        <f t="array" ref="T67">IF(N67&gt;0,N67*_xlfn.XLOOKUP(T$1,'Instructional Time Calc'!$A:$A,'Instructional Time Calc'!$H:$H,"?"),0)</f>
        <v>6.5000000000000009</v>
      </c>
      <c r="U67" s="54">
        <f t="array" ref="U67">IF(O67&gt;0,O67*_xlfn.XLOOKUP(U$1,'Instructional Time Calc'!$A:$A,'Instructional Time Calc'!$H:$H,"?"),0)</f>
        <v>6.6666666666666679</v>
      </c>
      <c r="V67" s="54">
        <f t="array" ref="V67">IF(P67&gt;0,P67*_xlfn.XLOOKUP(V$1,'Instructional Time Calc'!$A:$A,'Instructional Time Calc'!$H:$H,"?"),0)</f>
        <v>7.1666666666666661</v>
      </c>
      <c r="W67" s="54">
        <f t="array" ref="W67">IF(Q67&gt;0,Q67*_xlfn.XLOOKUP(W$1,'Instructional Time Calc'!$A:$A,'Instructional Time Calc'!$H:$H,"?"),0)</f>
        <v>7.1666666666666661</v>
      </c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</row>
    <row r="68" spans="1:39" ht="14.4" x14ac:dyDescent="0.3">
      <c r="A68" s="82">
        <v>46339</v>
      </c>
      <c r="B68" s="83" t="str">
        <f t="shared" si="0"/>
        <v>Friday</v>
      </c>
      <c r="C68" s="83" t="s">
        <v>48</v>
      </c>
      <c r="D68" s="84" t="s">
        <v>49</v>
      </c>
      <c r="E68" s="85" t="s">
        <v>50</v>
      </c>
      <c r="F68" s="85"/>
      <c r="G68" s="59" t="s">
        <v>76</v>
      </c>
      <c r="H68" s="59" t="s">
        <v>76</v>
      </c>
      <c r="I68" s="59" t="s">
        <v>76</v>
      </c>
      <c r="J68" s="59" t="s">
        <v>76</v>
      </c>
      <c r="K68" s="59" t="s">
        <v>76</v>
      </c>
      <c r="L68" s="62">
        <f t="shared" ref="L68:P68" si="71">IF(AND($E68="In Session",G68="Yes"),1,IF(AND($E68="In Session",G68="Half Day"),0.5,0))</f>
        <v>0</v>
      </c>
      <c r="M68" s="62">
        <f t="shared" si="71"/>
        <v>0</v>
      </c>
      <c r="N68" s="62">
        <f t="shared" si="71"/>
        <v>0</v>
      </c>
      <c r="O68" s="62">
        <f t="shared" si="71"/>
        <v>0</v>
      </c>
      <c r="P68" s="62">
        <f t="shared" si="71"/>
        <v>0</v>
      </c>
      <c r="Q68" s="62">
        <f t="shared" si="2"/>
        <v>0</v>
      </c>
      <c r="R68" s="69">
        <f t="array" ref="R68">IF(L68&gt;0,L68*_xlfn.XLOOKUP(R$1,'Instructional Time Calc'!$A:$A,'Instructional Time Calc'!$H:$H,"?"),0)</f>
        <v>0</v>
      </c>
      <c r="S68" s="69">
        <f t="array" ref="S68">IF(M68&gt;0,M68*_xlfn.XLOOKUP(S$1,'Instructional Time Calc'!$A:$A,'Instructional Time Calc'!$H:$H,"?"),0)</f>
        <v>0</v>
      </c>
      <c r="T68" s="69">
        <f t="array" ref="T68">IF(N68&gt;0,N68*_xlfn.XLOOKUP(T$1,'Instructional Time Calc'!$A:$A,'Instructional Time Calc'!$H:$H,"?"),0)</f>
        <v>0</v>
      </c>
      <c r="U68" s="69">
        <f t="array" ref="U68">IF(O68&gt;0,O68*_xlfn.XLOOKUP(U$1,'Instructional Time Calc'!$A:$A,'Instructional Time Calc'!$H:$H,"?"),0)</f>
        <v>0</v>
      </c>
      <c r="V68" s="69">
        <f t="array" ref="V68">IF(P68&gt;0,P68*_xlfn.XLOOKUP(V$1,'Instructional Time Calc'!$A:$A,'Instructional Time Calc'!$H:$H,"?"),0)</f>
        <v>0</v>
      </c>
      <c r="W68" s="69">
        <f t="array" ref="W68">IF(Q68&gt;0,Q68*_xlfn.XLOOKUP(W$1,'Instructional Time Calc'!$A:$A,'Instructional Time Calc'!$H:$H,"?"),0)</f>
        <v>0</v>
      </c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</row>
    <row r="69" spans="1:39" ht="14.4" x14ac:dyDescent="0.3">
      <c r="A69" s="95">
        <v>46340</v>
      </c>
      <c r="B69" s="96" t="str">
        <f t="shared" si="0"/>
        <v>Saturday</v>
      </c>
      <c r="C69" s="96" t="s">
        <v>79</v>
      </c>
      <c r="D69" s="97" t="s">
        <v>49</v>
      </c>
      <c r="E69" s="98" t="s">
        <v>76</v>
      </c>
      <c r="F69" s="109"/>
      <c r="G69" s="109"/>
      <c r="H69" s="109"/>
      <c r="I69" s="109"/>
      <c r="J69" s="109"/>
      <c r="K69" s="109"/>
      <c r="L69" s="53">
        <f t="shared" ref="L69:P69" si="72">IF(AND($E69="In Session",G69="Yes"),1,IF(AND($E69="In Session",G69="Half Day"),0.5,0))</f>
        <v>0</v>
      </c>
      <c r="M69" s="53">
        <f t="shared" si="72"/>
        <v>0</v>
      </c>
      <c r="N69" s="53">
        <f t="shared" si="72"/>
        <v>0</v>
      </c>
      <c r="O69" s="53">
        <f t="shared" si="72"/>
        <v>0</v>
      </c>
      <c r="P69" s="53">
        <f t="shared" si="72"/>
        <v>0</v>
      </c>
      <c r="Q69" s="53">
        <f t="shared" si="2"/>
        <v>0</v>
      </c>
      <c r="R69" s="54">
        <f t="array" ref="R69">IF(L69&gt;0,L69*_xlfn.XLOOKUP(R$1,'Instructional Time Calc'!$A:$A,'Instructional Time Calc'!$H:$H,"?"),0)</f>
        <v>0</v>
      </c>
      <c r="S69" s="54">
        <f t="array" ref="S69">IF(M69&gt;0,M69*_xlfn.XLOOKUP(S$1,'Instructional Time Calc'!$A:$A,'Instructional Time Calc'!$H:$H,"?"),0)</f>
        <v>0</v>
      </c>
      <c r="T69" s="54">
        <f t="array" ref="T69">IF(N69&gt;0,N69*_xlfn.XLOOKUP(T$1,'Instructional Time Calc'!$A:$A,'Instructional Time Calc'!$H:$H,"?"),0)</f>
        <v>0</v>
      </c>
      <c r="U69" s="54">
        <f t="array" ref="U69">IF(O69&gt;0,O69*_xlfn.XLOOKUP(U$1,'Instructional Time Calc'!$A:$A,'Instructional Time Calc'!$H:$H,"?"),0)</f>
        <v>0</v>
      </c>
      <c r="V69" s="54">
        <f t="array" ref="V69">IF(P69&gt;0,P69*_xlfn.XLOOKUP(V$1,'Instructional Time Calc'!$A:$A,'Instructional Time Calc'!$H:$H,"?"),0)</f>
        <v>0</v>
      </c>
      <c r="W69" s="54">
        <f t="array" ref="W69">IF(Q69&gt;0,Q69*_xlfn.XLOOKUP(W$1,'Instructional Time Calc'!$A:$A,'Instructional Time Calc'!$H:$H,"?"),0)</f>
        <v>0</v>
      </c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</row>
    <row r="70" spans="1:39" ht="14.4" x14ac:dyDescent="0.3">
      <c r="A70" s="95">
        <v>46341</v>
      </c>
      <c r="B70" s="96" t="str">
        <f t="shared" si="0"/>
        <v>Sunday</v>
      </c>
      <c r="C70" s="96" t="s">
        <v>79</v>
      </c>
      <c r="D70" s="97" t="s">
        <v>49</v>
      </c>
      <c r="E70" s="98" t="s">
        <v>76</v>
      </c>
      <c r="F70" s="100"/>
      <c r="G70" s="100"/>
      <c r="H70" s="100"/>
      <c r="I70" s="100"/>
      <c r="J70" s="100"/>
      <c r="K70" s="100"/>
      <c r="L70" s="62">
        <f t="shared" ref="L70:P70" si="73">IF(AND($E70="In Session",G70="Yes"),1,IF(AND($E70="In Session",G70="Half Day"),0.5,0))</f>
        <v>0</v>
      </c>
      <c r="M70" s="62">
        <f t="shared" si="73"/>
        <v>0</v>
      </c>
      <c r="N70" s="62">
        <f t="shared" si="73"/>
        <v>0</v>
      </c>
      <c r="O70" s="62">
        <f t="shared" si="73"/>
        <v>0</v>
      </c>
      <c r="P70" s="62">
        <f t="shared" si="73"/>
        <v>0</v>
      </c>
      <c r="Q70" s="62">
        <f t="shared" si="2"/>
        <v>0</v>
      </c>
      <c r="R70" s="69">
        <f t="array" ref="R70">IF(L70&gt;0,L70*_xlfn.XLOOKUP(R$1,'Instructional Time Calc'!$A:$A,'Instructional Time Calc'!$H:$H,"?"),0)</f>
        <v>0</v>
      </c>
      <c r="S70" s="69">
        <f t="array" ref="S70">IF(M70&gt;0,M70*_xlfn.XLOOKUP(S$1,'Instructional Time Calc'!$A:$A,'Instructional Time Calc'!$H:$H,"?"),0)</f>
        <v>0</v>
      </c>
      <c r="T70" s="69">
        <f t="array" ref="T70">IF(N70&gt;0,N70*_xlfn.XLOOKUP(T$1,'Instructional Time Calc'!$A:$A,'Instructional Time Calc'!$H:$H,"?"),0)</f>
        <v>0</v>
      </c>
      <c r="U70" s="69">
        <f t="array" ref="U70">IF(O70&gt;0,O70*_xlfn.XLOOKUP(U$1,'Instructional Time Calc'!$A:$A,'Instructional Time Calc'!$H:$H,"?"),0)</f>
        <v>0</v>
      </c>
      <c r="V70" s="69">
        <f t="array" ref="V70">IF(P70&gt;0,P70*_xlfn.XLOOKUP(V$1,'Instructional Time Calc'!$A:$A,'Instructional Time Calc'!$H:$H,"?"),0)</f>
        <v>0</v>
      </c>
      <c r="W70" s="69">
        <f t="array" ref="W70">IF(Q70&gt;0,Q70*_xlfn.XLOOKUP(W$1,'Instructional Time Calc'!$A:$A,'Instructional Time Calc'!$H:$H,"?"),0)</f>
        <v>0</v>
      </c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</row>
    <row r="71" spans="1:39" ht="14.4" x14ac:dyDescent="0.3">
      <c r="A71" s="47">
        <v>46342</v>
      </c>
      <c r="B71" s="48" t="str">
        <f t="shared" si="0"/>
        <v>Monday</v>
      </c>
      <c r="C71" s="48" t="s">
        <v>48</v>
      </c>
      <c r="D71" s="50" t="s">
        <v>49</v>
      </c>
      <c r="E71" s="51" t="s">
        <v>50</v>
      </c>
      <c r="F71" s="52"/>
      <c r="G71" s="52" t="s">
        <v>52</v>
      </c>
      <c r="H71" s="52" t="s">
        <v>52</v>
      </c>
      <c r="I71" s="52" t="s">
        <v>52</v>
      </c>
      <c r="J71" s="52" t="s">
        <v>52</v>
      </c>
      <c r="K71" s="52" t="s">
        <v>52</v>
      </c>
      <c r="L71" s="53">
        <f t="shared" ref="L71:P71" si="74">IF(AND($E71="In Session",G71="Yes"),1,IF(AND($E71="In Session",G71="Half Day"),0.5,0))</f>
        <v>1</v>
      </c>
      <c r="M71" s="53">
        <f t="shared" si="74"/>
        <v>1</v>
      </c>
      <c r="N71" s="53">
        <f t="shared" si="74"/>
        <v>1</v>
      </c>
      <c r="O71" s="53">
        <f t="shared" si="74"/>
        <v>1</v>
      </c>
      <c r="P71" s="53">
        <f t="shared" si="74"/>
        <v>1</v>
      </c>
      <c r="Q71" s="53">
        <f t="shared" si="2"/>
        <v>1</v>
      </c>
      <c r="R71" s="54">
        <f t="array" ref="R71">IF(L71&gt;0,L71*_xlfn.XLOOKUP(R$1,'Instructional Time Calc'!$A:$A,'Instructional Time Calc'!$H:$H,"?"),0)</f>
        <v>6.2500000000000009</v>
      </c>
      <c r="S71" s="54">
        <f t="array" ref="S71">IF(M71&gt;0,M71*_xlfn.XLOOKUP(S$1,'Instructional Time Calc'!$A:$A,'Instructional Time Calc'!$H:$H,"?"),0)</f>
        <v>6.5000000000000009</v>
      </c>
      <c r="T71" s="54">
        <f t="array" ref="T71">IF(N71&gt;0,N71*_xlfn.XLOOKUP(T$1,'Instructional Time Calc'!$A:$A,'Instructional Time Calc'!$H:$H,"?"),0)</f>
        <v>6.5000000000000009</v>
      </c>
      <c r="U71" s="54">
        <f t="array" ref="U71">IF(O71&gt;0,O71*_xlfn.XLOOKUP(U$1,'Instructional Time Calc'!$A:$A,'Instructional Time Calc'!$H:$H,"?"),0)</f>
        <v>6.6666666666666679</v>
      </c>
      <c r="V71" s="54">
        <f t="array" ref="V71">IF(P71&gt;0,P71*_xlfn.XLOOKUP(V$1,'Instructional Time Calc'!$A:$A,'Instructional Time Calc'!$H:$H,"?"),0)</f>
        <v>7.1666666666666661</v>
      </c>
      <c r="W71" s="54">
        <f t="array" ref="W71">IF(Q71&gt;0,Q71*_xlfn.XLOOKUP(W$1,'Instructional Time Calc'!$A:$A,'Instructional Time Calc'!$H:$H,"?"),0)</f>
        <v>7.1666666666666661</v>
      </c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</row>
    <row r="72" spans="1:39" ht="14.4" x14ac:dyDescent="0.3">
      <c r="A72" s="47">
        <v>46343</v>
      </c>
      <c r="B72" s="48" t="str">
        <f t="shared" si="0"/>
        <v>Tuesday</v>
      </c>
      <c r="C72" s="48" t="s">
        <v>48</v>
      </c>
      <c r="D72" s="50" t="s">
        <v>49</v>
      </c>
      <c r="E72" s="51" t="s">
        <v>50</v>
      </c>
      <c r="F72" s="59"/>
      <c r="G72" s="59" t="s">
        <v>52</v>
      </c>
      <c r="H72" s="59" t="s">
        <v>52</v>
      </c>
      <c r="I72" s="59" t="s">
        <v>52</v>
      </c>
      <c r="J72" s="59" t="s">
        <v>52</v>
      </c>
      <c r="K72" s="59" t="s">
        <v>52</v>
      </c>
      <c r="L72" s="62">
        <f t="shared" ref="L72:P72" si="75">IF(AND($E72="In Session",G72="Yes"),1,IF(AND($E72="In Session",G72="Half Day"),0.5,0))</f>
        <v>1</v>
      </c>
      <c r="M72" s="62">
        <f t="shared" si="75"/>
        <v>1</v>
      </c>
      <c r="N72" s="62">
        <f t="shared" si="75"/>
        <v>1</v>
      </c>
      <c r="O72" s="62">
        <f t="shared" si="75"/>
        <v>1</v>
      </c>
      <c r="P72" s="62">
        <f t="shared" si="75"/>
        <v>1</v>
      </c>
      <c r="Q72" s="62">
        <f t="shared" si="2"/>
        <v>1</v>
      </c>
      <c r="R72" s="69">
        <f t="array" ref="R72">IF(L72&gt;0,L72*_xlfn.XLOOKUP(R$1,'Instructional Time Calc'!$A:$A,'Instructional Time Calc'!$H:$H,"?"),0)</f>
        <v>6.2500000000000009</v>
      </c>
      <c r="S72" s="69">
        <f t="array" ref="S72">IF(M72&gt;0,M72*_xlfn.XLOOKUP(S$1,'Instructional Time Calc'!$A:$A,'Instructional Time Calc'!$H:$H,"?"),0)</f>
        <v>6.5000000000000009</v>
      </c>
      <c r="T72" s="69">
        <f t="array" ref="T72">IF(N72&gt;0,N72*_xlfn.XLOOKUP(T$1,'Instructional Time Calc'!$A:$A,'Instructional Time Calc'!$H:$H,"?"),0)</f>
        <v>6.5000000000000009</v>
      </c>
      <c r="U72" s="69">
        <f t="array" ref="U72">IF(O72&gt;0,O72*_xlfn.XLOOKUP(U$1,'Instructional Time Calc'!$A:$A,'Instructional Time Calc'!$H:$H,"?"),0)</f>
        <v>6.6666666666666679</v>
      </c>
      <c r="V72" s="69">
        <f t="array" ref="V72">IF(P72&gt;0,P72*_xlfn.XLOOKUP(V$1,'Instructional Time Calc'!$A:$A,'Instructional Time Calc'!$H:$H,"?"),0)</f>
        <v>7.1666666666666661</v>
      </c>
      <c r="W72" s="69">
        <f t="array" ref="W72">IF(Q72&gt;0,Q72*_xlfn.XLOOKUP(W$1,'Instructional Time Calc'!$A:$A,'Instructional Time Calc'!$H:$H,"?"),0)</f>
        <v>7.1666666666666661</v>
      </c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</row>
    <row r="73" spans="1:39" ht="14.4" x14ac:dyDescent="0.3">
      <c r="A73" s="47">
        <v>46344</v>
      </c>
      <c r="B73" s="48" t="str">
        <f t="shared" si="0"/>
        <v>Wednesday</v>
      </c>
      <c r="C73" s="48" t="s">
        <v>48</v>
      </c>
      <c r="D73" s="50" t="s">
        <v>49</v>
      </c>
      <c r="E73" s="51" t="s">
        <v>50</v>
      </c>
      <c r="F73" s="52"/>
      <c r="G73" s="52" t="s">
        <v>52</v>
      </c>
      <c r="H73" s="52" t="s">
        <v>52</v>
      </c>
      <c r="I73" s="52" t="s">
        <v>52</v>
      </c>
      <c r="J73" s="52" t="s">
        <v>52</v>
      </c>
      <c r="K73" s="52" t="s">
        <v>52</v>
      </c>
      <c r="L73" s="53">
        <f t="shared" ref="L73:P73" si="76">IF(AND($E73="In Session",G73="Yes"),1,IF(AND($E73="In Session",G73="Half Day"),0.5,0))</f>
        <v>1</v>
      </c>
      <c r="M73" s="53">
        <f t="shared" si="76"/>
        <v>1</v>
      </c>
      <c r="N73" s="53">
        <f t="shared" si="76"/>
        <v>1</v>
      </c>
      <c r="O73" s="53">
        <f t="shared" si="76"/>
        <v>1</v>
      </c>
      <c r="P73" s="53">
        <f t="shared" si="76"/>
        <v>1</v>
      </c>
      <c r="Q73" s="53">
        <f t="shared" si="2"/>
        <v>1</v>
      </c>
      <c r="R73" s="54">
        <f t="array" ref="R73">IF(L73&gt;0,L73*_xlfn.XLOOKUP(R$1,'Instructional Time Calc'!$A:$A,'Instructional Time Calc'!$H:$H,"?"),0)</f>
        <v>6.2500000000000009</v>
      </c>
      <c r="S73" s="54">
        <f t="array" ref="S73">IF(M73&gt;0,M73*_xlfn.XLOOKUP(S$1,'Instructional Time Calc'!$A:$A,'Instructional Time Calc'!$H:$H,"?"),0)</f>
        <v>6.5000000000000009</v>
      </c>
      <c r="T73" s="54">
        <f t="array" ref="T73">IF(N73&gt;0,N73*_xlfn.XLOOKUP(T$1,'Instructional Time Calc'!$A:$A,'Instructional Time Calc'!$H:$H,"?"),0)</f>
        <v>6.5000000000000009</v>
      </c>
      <c r="U73" s="54">
        <f t="array" ref="U73">IF(O73&gt;0,O73*_xlfn.XLOOKUP(U$1,'Instructional Time Calc'!$A:$A,'Instructional Time Calc'!$H:$H,"?"),0)</f>
        <v>6.6666666666666679</v>
      </c>
      <c r="V73" s="54">
        <f t="array" ref="V73">IF(P73&gt;0,P73*_xlfn.XLOOKUP(V$1,'Instructional Time Calc'!$A:$A,'Instructional Time Calc'!$H:$H,"?"),0)</f>
        <v>7.1666666666666661</v>
      </c>
      <c r="W73" s="54">
        <f t="array" ref="W73">IF(Q73&gt;0,Q73*_xlfn.XLOOKUP(W$1,'Instructional Time Calc'!$A:$A,'Instructional Time Calc'!$H:$H,"?"),0)</f>
        <v>7.1666666666666661</v>
      </c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</row>
    <row r="74" spans="1:39" ht="14.4" x14ac:dyDescent="0.3">
      <c r="A74" s="47">
        <v>46345</v>
      </c>
      <c r="B74" s="48" t="str">
        <f t="shared" si="0"/>
        <v>Thursday</v>
      </c>
      <c r="C74" s="48" t="s">
        <v>48</v>
      </c>
      <c r="D74" s="50" t="s">
        <v>49</v>
      </c>
      <c r="E74" s="51" t="s">
        <v>50</v>
      </c>
      <c r="F74" s="59"/>
      <c r="G74" s="59" t="s">
        <v>52</v>
      </c>
      <c r="H74" s="59" t="s">
        <v>52</v>
      </c>
      <c r="I74" s="59" t="s">
        <v>52</v>
      </c>
      <c r="J74" s="59" t="s">
        <v>52</v>
      </c>
      <c r="K74" s="59" t="s">
        <v>52</v>
      </c>
      <c r="L74" s="62">
        <f t="shared" ref="L74:P74" si="77">IF(AND($E74="In Session",G74="Yes"),1,IF(AND($E74="In Session",G74="Half Day"),0.5,0))</f>
        <v>1</v>
      </c>
      <c r="M74" s="62">
        <f t="shared" si="77"/>
        <v>1</v>
      </c>
      <c r="N74" s="62">
        <f t="shared" si="77"/>
        <v>1</v>
      </c>
      <c r="O74" s="62">
        <f t="shared" si="77"/>
        <v>1</v>
      </c>
      <c r="P74" s="62">
        <f t="shared" si="77"/>
        <v>1</v>
      </c>
      <c r="Q74" s="62">
        <f t="shared" si="2"/>
        <v>1</v>
      </c>
      <c r="R74" s="69">
        <f t="array" ref="R74">IF(L74&gt;0,L74*_xlfn.XLOOKUP(R$1,'Instructional Time Calc'!$A:$A,'Instructional Time Calc'!$H:$H,"?"),0)</f>
        <v>6.2500000000000009</v>
      </c>
      <c r="S74" s="69">
        <f t="array" ref="S74">IF(M74&gt;0,M74*_xlfn.XLOOKUP(S$1,'Instructional Time Calc'!$A:$A,'Instructional Time Calc'!$H:$H,"?"),0)</f>
        <v>6.5000000000000009</v>
      </c>
      <c r="T74" s="69">
        <f t="array" ref="T74">IF(N74&gt;0,N74*_xlfn.XLOOKUP(T$1,'Instructional Time Calc'!$A:$A,'Instructional Time Calc'!$H:$H,"?"),0)</f>
        <v>6.5000000000000009</v>
      </c>
      <c r="U74" s="69">
        <f t="array" ref="U74">IF(O74&gt;0,O74*_xlfn.XLOOKUP(U$1,'Instructional Time Calc'!$A:$A,'Instructional Time Calc'!$H:$H,"?"),0)</f>
        <v>6.6666666666666679</v>
      </c>
      <c r="V74" s="69">
        <f t="array" ref="V74">IF(P74&gt;0,P74*_xlfn.XLOOKUP(V$1,'Instructional Time Calc'!$A:$A,'Instructional Time Calc'!$H:$H,"?"),0)</f>
        <v>7.1666666666666661</v>
      </c>
      <c r="W74" s="69">
        <f t="array" ref="W74">IF(Q74&gt;0,Q74*_xlfn.XLOOKUP(W$1,'Instructional Time Calc'!$A:$A,'Instructional Time Calc'!$H:$H,"?"),0)</f>
        <v>7.1666666666666661</v>
      </c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</row>
    <row r="75" spans="1:39" ht="14.4" x14ac:dyDescent="0.3">
      <c r="A75" s="82">
        <v>46346</v>
      </c>
      <c r="B75" s="83" t="str">
        <f t="shared" si="0"/>
        <v>Friday</v>
      </c>
      <c r="C75" s="83" t="s">
        <v>48</v>
      </c>
      <c r="D75" s="84" t="s">
        <v>49</v>
      </c>
      <c r="E75" s="85" t="s">
        <v>50</v>
      </c>
      <c r="F75" s="85"/>
      <c r="G75" s="52" t="s">
        <v>76</v>
      </c>
      <c r="H75" s="52" t="s">
        <v>76</v>
      </c>
      <c r="I75" s="52" t="s">
        <v>76</v>
      </c>
      <c r="J75" s="52" t="s">
        <v>76</v>
      </c>
      <c r="K75" s="52" t="s">
        <v>76</v>
      </c>
      <c r="L75" s="53">
        <f t="shared" ref="L75:P75" si="78">IF(AND($E75="In Session",G75="Yes"),1,IF(AND($E75="In Session",G75="Half Day"),0.5,0))</f>
        <v>0</v>
      </c>
      <c r="M75" s="53">
        <f t="shared" si="78"/>
        <v>0</v>
      </c>
      <c r="N75" s="53">
        <f t="shared" si="78"/>
        <v>0</v>
      </c>
      <c r="O75" s="53">
        <f t="shared" si="78"/>
        <v>0</v>
      </c>
      <c r="P75" s="53">
        <f t="shared" si="78"/>
        <v>0</v>
      </c>
      <c r="Q75" s="53">
        <f t="shared" si="2"/>
        <v>0</v>
      </c>
      <c r="R75" s="54">
        <f t="array" ref="R75">IF(L75&gt;0,L75*_xlfn.XLOOKUP(R$1,'Instructional Time Calc'!$A:$A,'Instructional Time Calc'!$H:$H,"?"),0)</f>
        <v>0</v>
      </c>
      <c r="S75" s="54">
        <f t="array" ref="S75">IF(M75&gt;0,M75*_xlfn.XLOOKUP(S$1,'Instructional Time Calc'!$A:$A,'Instructional Time Calc'!$H:$H,"?"),0)</f>
        <v>0</v>
      </c>
      <c r="T75" s="54">
        <f t="array" ref="T75">IF(N75&gt;0,N75*_xlfn.XLOOKUP(T$1,'Instructional Time Calc'!$A:$A,'Instructional Time Calc'!$H:$H,"?"),0)</f>
        <v>0</v>
      </c>
      <c r="U75" s="54">
        <f t="array" ref="U75">IF(O75&gt;0,O75*_xlfn.XLOOKUP(U$1,'Instructional Time Calc'!$A:$A,'Instructional Time Calc'!$H:$H,"?"),0)</f>
        <v>0</v>
      </c>
      <c r="V75" s="54">
        <f t="array" ref="V75">IF(P75&gt;0,P75*_xlfn.XLOOKUP(V$1,'Instructional Time Calc'!$A:$A,'Instructional Time Calc'!$H:$H,"?"),0)</f>
        <v>0</v>
      </c>
      <c r="W75" s="54">
        <f t="array" ref="W75">IF(Q75&gt;0,Q75*_xlfn.XLOOKUP(W$1,'Instructional Time Calc'!$A:$A,'Instructional Time Calc'!$H:$H,"?"),0)</f>
        <v>0</v>
      </c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</row>
    <row r="76" spans="1:39" ht="14.4" x14ac:dyDescent="0.3">
      <c r="A76" s="95">
        <v>46347</v>
      </c>
      <c r="B76" s="96" t="str">
        <f t="shared" si="0"/>
        <v>Saturday</v>
      </c>
      <c r="C76" s="96" t="s">
        <v>79</v>
      </c>
      <c r="D76" s="97" t="s">
        <v>49</v>
      </c>
      <c r="E76" s="98" t="s">
        <v>76</v>
      </c>
      <c r="F76" s="100"/>
      <c r="G76" s="100"/>
      <c r="H76" s="100"/>
      <c r="I76" s="100"/>
      <c r="J76" s="100"/>
      <c r="K76" s="100"/>
      <c r="L76" s="62">
        <f t="shared" ref="L76:P76" si="79">IF(AND($E76="In Session",G76="Yes"),1,IF(AND($E76="In Session",G76="Half Day"),0.5,0))</f>
        <v>0</v>
      </c>
      <c r="M76" s="62">
        <f t="shared" si="79"/>
        <v>0</v>
      </c>
      <c r="N76" s="62">
        <f t="shared" si="79"/>
        <v>0</v>
      </c>
      <c r="O76" s="62">
        <f t="shared" si="79"/>
        <v>0</v>
      </c>
      <c r="P76" s="62">
        <f t="shared" si="79"/>
        <v>0</v>
      </c>
      <c r="Q76" s="62">
        <f t="shared" si="2"/>
        <v>0</v>
      </c>
      <c r="R76" s="69">
        <f t="array" ref="R76">IF(L76&gt;0,L76*_xlfn.XLOOKUP(R$1,'Instructional Time Calc'!$A:$A,'Instructional Time Calc'!$H:$H,"?"),0)</f>
        <v>0</v>
      </c>
      <c r="S76" s="69">
        <f t="array" ref="S76">IF(M76&gt;0,M76*_xlfn.XLOOKUP(S$1,'Instructional Time Calc'!$A:$A,'Instructional Time Calc'!$H:$H,"?"),0)</f>
        <v>0</v>
      </c>
      <c r="T76" s="69">
        <f t="array" ref="T76">IF(N76&gt;0,N76*_xlfn.XLOOKUP(T$1,'Instructional Time Calc'!$A:$A,'Instructional Time Calc'!$H:$H,"?"),0)</f>
        <v>0</v>
      </c>
      <c r="U76" s="69">
        <f t="array" ref="U76">IF(O76&gt;0,O76*_xlfn.XLOOKUP(U$1,'Instructional Time Calc'!$A:$A,'Instructional Time Calc'!$H:$H,"?"),0)</f>
        <v>0</v>
      </c>
      <c r="V76" s="69">
        <f t="array" ref="V76">IF(P76&gt;0,P76*_xlfn.XLOOKUP(V$1,'Instructional Time Calc'!$A:$A,'Instructional Time Calc'!$H:$H,"?"),0)</f>
        <v>0</v>
      </c>
      <c r="W76" s="69">
        <f t="array" ref="W76">IF(Q76&gt;0,Q76*_xlfn.XLOOKUP(W$1,'Instructional Time Calc'!$A:$A,'Instructional Time Calc'!$H:$H,"?"),0)</f>
        <v>0</v>
      </c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</row>
    <row r="77" spans="1:39" ht="14.4" x14ac:dyDescent="0.3">
      <c r="A77" s="95">
        <v>46348</v>
      </c>
      <c r="B77" s="96" t="str">
        <f t="shared" si="0"/>
        <v>Sunday</v>
      </c>
      <c r="C77" s="96" t="s">
        <v>79</v>
      </c>
      <c r="D77" s="97" t="s">
        <v>179</v>
      </c>
      <c r="E77" s="98" t="s">
        <v>76</v>
      </c>
      <c r="F77" s="109"/>
      <c r="G77" s="109"/>
      <c r="H77" s="109"/>
      <c r="I77" s="109"/>
      <c r="J77" s="109"/>
      <c r="K77" s="109"/>
      <c r="L77" s="53">
        <f t="shared" ref="L77:P77" si="80">IF(AND($E77="In Session",G77="Yes"),1,IF(AND($E77="In Session",G77="Half Day"),0.5,0))</f>
        <v>0</v>
      </c>
      <c r="M77" s="53">
        <f t="shared" si="80"/>
        <v>0</v>
      </c>
      <c r="N77" s="53">
        <f t="shared" si="80"/>
        <v>0</v>
      </c>
      <c r="O77" s="53">
        <f t="shared" si="80"/>
        <v>0</v>
      </c>
      <c r="P77" s="53">
        <f t="shared" si="80"/>
        <v>0</v>
      </c>
      <c r="Q77" s="53">
        <f t="shared" si="2"/>
        <v>0</v>
      </c>
      <c r="R77" s="54">
        <f t="array" ref="R77">IF(L77&gt;0,L77*_xlfn.XLOOKUP(R$1,'Instructional Time Calc'!$A:$A,'Instructional Time Calc'!$H:$H,"?"),0)</f>
        <v>0</v>
      </c>
      <c r="S77" s="54">
        <f t="array" ref="S77">IF(M77&gt;0,M77*_xlfn.XLOOKUP(S$1,'Instructional Time Calc'!$A:$A,'Instructional Time Calc'!$H:$H,"?"),0)</f>
        <v>0</v>
      </c>
      <c r="T77" s="54">
        <f t="array" ref="T77">IF(N77&gt;0,N77*_xlfn.XLOOKUP(T$1,'Instructional Time Calc'!$A:$A,'Instructional Time Calc'!$H:$H,"?"),0)</f>
        <v>0</v>
      </c>
      <c r="U77" s="54">
        <f t="array" ref="U77">IF(O77&gt;0,O77*_xlfn.XLOOKUP(U$1,'Instructional Time Calc'!$A:$A,'Instructional Time Calc'!$H:$H,"?"),0)</f>
        <v>0</v>
      </c>
      <c r="V77" s="54">
        <f t="array" ref="V77">IF(P77&gt;0,P77*_xlfn.XLOOKUP(V$1,'Instructional Time Calc'!$A:$A,'Instructional Time Calc'!$H:$H,"?"),0)</f>
        <v>0</v>
      </c>
      <c r="W77" s="54">
        <f t="array" ref="W77">IF(Q77&gt;0,Q77*_xlfn.XLOOKUP(W$1,'Instructional Time Calc'!$A:$A,'Instructional Time Calc'!$H:$H,"?"),0)</f>
        <v>0</v>
      </c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</row>
    <row r="78" spans="1:39" ht="14.4" x14ac:dyDescent="0.3">
      <c r="A78" s="169">
        <v>46349</v>
      </c>
      <c r="B78" s="48" t="str">
        <f t="shared" si="0"/>
        <v>Monday</v>
      </c>
      <c r="C78" s="170" t="s">
        <v>48</v>
      </c>
      <c r="D78" s="171" t="s">
        <v>179</v>
      </c>
      <c r="E78" s="171" t="s">
        <v>76</v>
      </c>
      <c r="F78" s="208" t="s">
        <v>115</v>
      </c>
      <c r="G78" s="208"/>
      <c r="H78" s="208"/>
      <c r="I78" s="208"/>
      <c r="J78" s="208"/>
      <c r="K78" s="208"/>
      <c r="L78" s="62">
        <f t="shared" ref="L78:P78" si="81">IF(AND($E78="In Session",G78="Yes"),1,IF(AND($E78="In Session",G78="Half Day"),0.5,0))</f>
        <v>0</v>
      </c>
      <c r="M78" s="62">
        <f t="shared" si="81"/>
        <v>0</v>
      </c>
      <c r="N78" s="62">
        <f t="shared" si="81"/>
        <v>0</v>
      </c>
      <c r="O78" s="62">
        <f t="shared" si="81"/>
        <v>0</v>
      </c>
      <c r="P78" s="62">
        <f t="shared" si="81"/>
        <v>0</v>
      </c>
      <c r="Q78" s="62">
        <f t="shared" si="2"/>
        <v>0</v>
      </c>
      <c r="R78" s="69">
        <f t="array" ref="R78">IF(L78&gt;0,L78*_xlfn.XLOOKUP(R$1,'Instructional Time Calc'!$A:$A,'Instructional Time Calc'!$H:$H,"?"),0)</f>
        <v>0</v>
      </c>
      <c r="S78" s="69">
        <f t="array" ref="S78">IF(M78&gt;0,M78*_xlfn.XLOOKUP(S$1,'Instructional Time Calc'!$A:$A,'Instructional Time Calc'!$H:$H,"?"),0)</f>
        <v>0</v>
      </c>
      <c r="T78" s="69">
        <f t="array" ref="T78">IF(N78&gt;0,N78*_xlfn.XLOOKUP(T$1,'Instructional Time Calc'!$A:$A,'Instructional Time Calc'!$H:$H,"?"),0)</f>
        <v>0</v>
      </c>
      <c r="U78" s="69">
        <f t="array" ref="U78">IF(O78&gt;0,O78*_xlfn.XLOOKUP(U$1,'Instructional Time Calc'!$A:$A,'Instructional Time Calc'!$H:$H,"?"),0)</f>
        <v>0</v>
      </c>
      <c r="V78" s="69">
        <f t="array" ref="V78">IF(P78&gt;0,P78*_xlfn.XLOOKUP(V$1,'Instructional Time Calc'!$A:$A,'Instructional Time Calc'!$H:$H,"?"),0)</f>
        <v>0</v>
      </c>
      <c r="W78" s="69">
        <f t="array" ref="W78">IF(Q78&gt;0,Q78*_xlfn.XLOOKUP(W$1,'Instructional Time Calc'!$A:$A,'Instructional Time Calc'!$H:$H,"?"),0)</f>
        <v>0</v>
      </c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</row>
    <row r="79" spans="1:39" ht="14.4" x14ac:dyDescent="0.3">
      <c r="A79" s="169">
        <v>46350</v>
      </c>
      <c r="B79" s="48" t="str">
        <f t="shared" si="0"/>
        <v>Tuesday</v>
      </c>
      <c r="C79" s="170" t="s">
        <v>48</v>
      </c>
      <c r="D79" s="171" t="s">
        <v>179</v>
      </c>
      <c r="E79" s="171" t="s">
        <v>76</v>
      </c>
      <c r="F79" s="172" t="s">
        <v>115</v>
      </c>
      <c r="G79" s="172"/>
      <c r="H79" s="172"/>
      <c r="I79" s="172"/>
      <c r="J79" s="172"/>
      <c r="K79" s="172"/>
      <c r="L79" s="53">
        <f t="shared" ref="L79:P79" si="82">IF(AND($E79="In Session",G79="Yes"),1,IF(AND($E79="In Session",G79="Half Day"),0.5,0))</f>
        <v>0</v>
      </c>
      <c r="M79" s="53">
        <f t="shared" si="82"/>
        <v>0</v>
      </c>
      <c r="N79" s="53">
        <f t="shared" si="82"/>
        <v>0</v>
      </c>
      <c r="O79" s="53">
        <f t="shared" si="82"/>
        <v>0</v>
      </c>
      <c r="P79" s="53">
        <f t="shared" si="82"/>
        <v>0</v>
      </c>
      <c r="Q79" s="53">
        <f t="shared" si="2"/>
        <v>0</v>
      </c>
      <c r="R79" s="54">
        <f t="array" ref="R79">IF(L79&gt;0,L79*_xlfn.XLOOKUP(R$1,'Instructional Time Calc'!$A:$A,'Instructional Time Calc'!$H:$H,"?"),0)</f>
        <v>0</v>
      </c>
      <c r="S79" s="54">
        <f t="array" ref="S79">IF(M79&gt;0,M79*_xlfn.XLOOKUP(S$1,'Instructional Time Calc'!$A:$A,'Instructional Time Calc'!$H:$H,"?"),0)</f>
        <v>0</v>
      </c>
      <c r="T79" s="54">
        <f t="array" ref="T79">IF(N79&gt;0,N79*_xlfn.XLOOKUP(T$1,'Instructional Time Calc'!$A:$A,'Instructional Time Calc'!$H:$H,"?"),0)</f>
        <v>0</v>
      </c>
      <c r="U79" s="54">
        <f t="array" ref="U79">IF(O79&gt;0,O79*_xlfn.XLOOKUP(U$1,'Instructional Time Calc'!$A:$A,'Instructional Time Calc'!$H:$H,"?"),0)</f>
        <v>0</v>
      </c>
      <c r="V79" s="54">
        <f t="array" ref="V79">IF(P79&gt;0,P79*_xlfn.XLOOKUP(V$1,'Instructional Time Calc'!$A:$A,'Instructional Time Calc'!$H:$H,"?"),0)</f>
        <v>0</v>
      </c>
      <c r="W79" s="54">
        <f t="array" ref="W79">IF(Q79&gt;0,Q79*_xlfn.XLOOKUP(W$1,'Instructional Time Calc'!$A:$A,'Instructional Time Calc'!$H:$H,"?"),0)</f>
        <v>0</v>
      </c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</row>
    <row r="80" spans="1:39" ht="14.4" x14ac:dyDescent="0.3">
      <c r="A80" s="169">
        <v>46351</v>
      </c>
      <c r="B80" s="48" t="str">
        <f t="shared" si="0"/>
        <v>Wednesday</v>
      </c>
      <c r="C80" s="170" t="s">
        <v>48</v>
      </c>
      <c r="D80" s="171" t="s">
        <v>179</v>
      </c>
      <c r="E80" s="209" t="s">
        <v>76</v>
      </c>
      <c r="F80" s="208" t="s">
        <v>115</v>
      </c>
      <c r="G80" s="208"/>
      <c r="H80" s="208"/>
      <c r="I80" s="208"/>
      <c r="J80" s="208"/>
      <c r="K80" s="208"/>
      <c r="L80" s="62">
        <f t="shared" ref="L80:P80" si="83">IF(AND($E80="In Session",G80="Yes"),1,IF(AND($E80="In Session",G80="Half Day"),0.5,0))</f>
        <v>0</v>
      </c>
      <c r="M80" s="62">
        <f t="shared" si="83"/>
        <v>0</v>
      </c>
      <c r="N80" s="62">
        <f t="shared" si="83"/>
        <v>0</v>
      </c>
      <c r="O80" s="62">
        <f t="shared" si="83"/>
        <v>0</v>
      </c>
      <c r="P80" s="62">
        <f t="shared" si="83"/>
        <v>0</v>
      </c>
      <c r="Q80" s="62">
        <f t="shared" si="2"/>
        <v>0</v>
      </c>
      <c r="R80" s="69">
        <f t="array" ref="R80">IF(L80&gt;0,L80*_xlfn.XLOOKUP(R$1,'Instructional Time Calc'!$A:$A,'Instructional Time Calc'!$H:$H,"?"),0)</f>
        <v>0</v>
      </c>
      <c r="S80" s="69">
        <f t="array" ref="S80">IF(M80&gt;0,M80*_xlfn.XLOOKUP(S$1,'Instructional Time Calc'!$A:$A,'Instructional Time Calc'!$H:$H,"?"),0)</f>
        <v>0</v>
      </c>
      <c r="T80" s="69">
        <f t="array" ref="T80">IF(N80&gt;0,N80*_xlfn.XLOOKUP(T$1,'Instructional Time Calc'!$A:$A,'Instructional Time Calc'!$H:$H,"?"),0)</f>
        <v>0</v>
      </c>
      <c r="U80" s="69">
        <f t="array" ref="U80">IF(O80&gt;0,O80*_xlfn.XLOOKUP(U$1,'Instructional Time Calc'!$A:$A,'Instructional Time Calc'!$H:$H,"?"),0)</f>
        <v>0</v>
      </c>
      <c r="V80" s="69">
        <f t="array" ref="V80">IF(P80&gt;0,P80*_xlfn.XLOOKUP(V$1,'Instructional Time Calc'!$A:$A,'Instructional Time Calc'!$H:$H,"?"),0)</f>
        <v>0</v>
      </c>
      <c r="W80" s="69">
        <f t="array" ref="W80">IF(Q80&gt;0,Q80*_xlfn.XLOOKUP(W$1,'Instructional Time Calc'!$A:$A,'Instructional Time Calc'!$H:$H,"?"),0)</f>
        <v>0</v>
      </c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</row>
    <row r="81" spans="1:39" ht="14.4" x14ac:dyDescent="0.3">
      <c r="A81" s="169">
        <v>46352</v>
      </c>
      <c r="B81" s="48" t="str">
        <f t="shared" si="0"/>
        <v>Thursday</v>
      </c>
      <c r="C81" s="170" t="s">
        <v>48</v>
      </c>
      <c r="D81" s="171" t="s">
        <v>180</v>
      </c>
      <c r="E81" s="209" t="s">
        <v>76</v>
      </c>
      <c r="F81" s="52" t="s">
        <v>117</v>
      </c>
      <c r="G81" s="52"/>
      <c r="H81" s="52"/>
      <c r="I81" s="52"/>
      <c r="J81" s="52"/>
      <c r="K81" s="52"/>
      <c r="L81" s="53">
        <f t="shared" ref="L81:P81" si="84">IF(AND($E81="In Session",G81="Yes"),1,IF(AND($E81="In Session",G81="Half Day"),0.5,0))</f>
        <v>0</v>
      </c>
      <c r="M81" s="53">
        <f t="shared" si="84"/>
        <v>0</v>
      </c>
      <c r="N81" s="53">
        <f t="shared" si="84"/>
        <v>0</v>
      </c>
      <c r="O81" s="53">
        <f t="shared" si="84"/>
        <v>0</v>
      </c>
      <c r="P81" s="53">
        <f t="shared" si="84"/>
        <v>0</v>
      </c>
      <c r="Q81" s="53">
        <f t="shared" si="2"/>
        <v>0</v>
      </c>
      <c r="R81" s="54">
        <f t="array" ref="R81">IF(L81&gt;0,L81*_xlfn.XLOOKUP(R$1,'Instructional Time Calc'!$A:$A,'Instructional Time Calc'!$H:$H,"?"),0)</f>
        <v>0</v>
      </c>
      <c r="S81" s="54">
        <f t="array" ref="S81">IF(M81&gt;0,M81*_xlfn.XLOOKUP(S$1,'Instructional Time Calc'!$A:$A,'Instructional Time Calc'!$H:$H,"?"),0)</f>
        <v>0</v>
      </c>
      <c r="T81" s="54">
        <f t="array" ref="T81">IF(N81&gt;0,N81*_xlfn.XLOOKUP(T$1,'Instructional Time Calc'!$A:$A,'Instructional Time Calc'!$H:$H,"?"),0)</f>
        <v>0</v>
      </c>
      <c r="U81" s="54">
        <f t="array" ref="U81">IF(O81&gt;0,O81*_xlfn.XLOOKUP(U$1,'Instructional Time Calc'!$A:$A,'Instructional Time Calc'!$H:$H,"?"),0)</f>
        <v>0</v>
      </c>
      <c r="V81" s="54">
        <f t="array" ref="V81">IF(P81&gt;0,P81*_xlfn.XLOOKUP(V$1,'Instructional Time Calc'!$A:$A,'Instructional Time Calc'!$H:$H,"?"),0)</f>
        <v>0</v>
      </c>
      <c r="W81" s="54">
        <f t="array" ref="W81">IF(Q81&gt;0,Q81*_xlfn.XLOOKUP(W$1,'Instructional Time Calc'!$A:$A,'Instructional Time Calc'!$H:$H,"?"),0)</f>
        <v>0</v>
      </c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</row>
    <row r="82" spans="1:39" ht="14.4" x14ac:dyDescent="0.3">
      <c r="A82" s="82">
        <v>46353</v>
      </c>
      <c r="B82" s="83" t="str">
        <f t="shared" si="0"/>
        <v>Friday</v>
      </c>
      <c r="C82" s="83" t="s">
        <v>48</v>
      </c>
      <c r="D82" s="84" t="s">
        <v>49</v>
      </c>
      <c r="E82" s="85" t="s">
        <v>50</v>
      </c>
      <c r="F82" s="85"/>
      <c r="G82" s="59" t="s">
        <v>76</v>
      </c>
      <c r="H82" s="59" t="s">
        <v>76</v>
      </c>
      <c r="I82" s="59" t="s">
        <v>76</v>
      </c>
      <c r="J82" s="59" t="s">
        <v>76</v>
      </c>
      <c r="K82" s="59" t="s">
        <v>76</v>
      </c>
      <c r="L82" s="62">
        <f t="shared" ref="L82:P82" si="85">IF(AND($E82="In Session",G82="Yes"),1,IF(AND($E82="In Session",G82="Half Day"),0.5,0))</f>
        <v>0</v>
      </c>
      <c r="M82" s="62">
        <f t="shared" si="85"/>
        <v>0</v>
      </c>
      <c r="N82" s="62">
        <f t="shared" si="85"/>
        <v>0</v>
      </c>
      <c r="O82" s="62">
        <f t="shared" si="85"/>
        <v>0</v>
      </c>
      <c r="P82" s="62">
        <f t="shared" si="85"/>
        <v>0</v>
      </c>
      <c r="Q82" s="62">
        <f t="shared" si="2"/>
        <v>0</v>
      </c>
      <c r="R82" s="69">
        <f t="array" ref="R82">IF(L82&gt;0,L82*_xlfn.XLOOKUP(R$1,'Instructional Time Calc'!$A:$A,'Instructional Time Calc'!$H:$H,"?"),0)</f>
        <v>0</v>
      </c>
      <c r="S82" s="69">
        <f t="array" ref="S82">IF(M82&gt;0,M82*_xlfn.XLOOKUP(S$1,'Instructional Time Calc'!$A:$A,'Instructional Time Calc'!$H:$H,"?"),0)</f>
        <v>0</v>
      </c>
      <c r="T82" s="69">
        <f t="array" ref="T82">IF(N82&gt;0,N82*_xlfn.XLOOKUP(T$1,'Instructional Time Calc'!$A:$A,'Instructional Time Calc'!$H:$H,"?"),0)</f>
        <v>0</v>
      </c>
      <c r="U82" s="69">
        <f t="array" ref="U82">IF(O82&gt;0,O82*_xlfn.XLOOKUP(U$1,'Instructional Time Calc'!$A:$A,'Instructional Time Calc'!$H:$H,"?"),0)</f>
        <v>0</v>
      </c>
      <c r="V82" s="69">
        <f t="array" ref="V82">IF(P82&gt;0,P82*_xlfn.XLOOKUP(V$1,'Instructional Time Calc'!$A:$A,'Instructional Time Calc'!$H:$H,"?"),0)</f>
        <v>0</v>
      </c>
      <c r="W82" s="69">
        <f t="array" ref="W82">IF(Q82&gt;0,Q82*_xlfn.XLOOKUP(W$1,'Instructional Time Calc'!$A:$A,'Instructional Time Calc'!$H:$H,"?"),0)</f>
        <v>0</v>
      </c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</row>
    <row r="83" spans="1:39" ht="14.4" x14ac:dyDescent="0.3">
      <c r="A83" s="95">
        <v>46354</v>
      </c>
      <c r="B83" s="96" t="str">
        <f t="shared" si="0"/>
        <v>Saturday</v>
      </c>
      <c r="C83" s="96" t="s">
        <v>79</v>
      </c>
      <c r="D83" s="97" t="s">
        <v>49</v>
      </c>
      <c r="E83" s="98" t="s">
        <v>76</v>
      </c>
      <c r="F83" s="109"/>
      <c r="G83" s="109"/>
      <c r="H83" s="109"/>
      <c r="I83" s="109"/>
      <c r="J83" s="109"/>
      <c r="K83" s="109"/>
      <c r="L83" s="53">
        <f t="shared" ref="L83:P83" si="86">IF(AND($E83="In Session",G83="Yes"),1,IF(AND($E83="In Session",G83="Half Day"),0.5,0))</f>
        <v>0</v>
      </c>
      <c r="M83" s="53">
        <f t="shared" si="86"/>
        <v>0</v>
      </c>
      <c r="N83" s="53">
        <f t="shared" si="86"/>
        <v>0</v>
      </c>
      <c r="O83" s="53">
        <f t="shared" si="86"/>
        <v>0</v>
      </c>
      <c r="P83" s="53">
        <f t="shared" si="86"/>
        <v>0</v>
      </c>
      <c r="Q83" s="53">
        <f t="shared" si="2"/>
        <v>0</v>
      </c>
      <c r="R83" s="54">
        <f t="array" ref="R83">IF(L83&gt;0,L83*_xlfn.XLOOKUP(R$1,'Instructional Time Calc'!$A:$A,'Instructional Time Calc'!$H:$H,"?"),0)</f>
        <v>0</v>
      </c>
      <c r="S83" s="54">
        <f t="array" ref="S83">IF(M83&gt;0,M83*_xlfn.XLOOKUP(S$1,'Instructional Time Calc'!$A:$A,'Instructional Time Calc'!$H:$H,"?"),0)</f>
        <v>0</v>
      </c>
      <c r="T83" s="54">
        <f t="array" ref="T83">IF(N83&gt;0,N83*_xlfn.XLOOKUP(T$1,'Instructional Time Calc'!$A:$A,'Instructional Time Calc'!$H:$H,"?"),0)</f>
        <v>0</v>
      </c>
      <c r="U83" s="54">
        <f t="array" ref="U83">IF(O83&gt;0,O83*_xlfn.XLOOKUP(U$1,'Instructional Time Calc'!$A:$A,'Instructional Time Calc'!$H:$H,"?"),0)</f>
        <v>0</v>
      </c>
      <c r="V83" s="54">
        <f t="array" ref="V83">IF(P83&gt;0,P83*_xlfn.XLOOKUP(V$1,'Instructional Time Calc'!$A:$A,'Instructional Time Calc'!$H:$H,"?"),0)</f>
        <v>0</v>
      </c>
      <c r="W83" s="54">
        <f t="array" ref="W83">IF(Q83&gt;0,Q83*_xlfn.XLOOKUP(W$1,'Instructional Time Calc'!$A:$A,'Instructional Time Calc'!$H:$H,"?"),0)</f>
        <v>0</v>
      </c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</row>
    <row r="84" spans="1:39" ht="14.4" x14ac:dyDescent="0.3">
      <c r="A84" s="95">
        <v>46355</v>
      </c>
      <c r="B84" s="96" t="str">
        <f t="shared" si="0"/>
        <v>Sunday</v>
      </c>
      <c r="C84" s="96" t="s">
        <v>79</v>
      </c>
      <c r="D84" s="97" t="s">
        <v>49</v>
      </c>
      <c r="E84" s="98" t="s">
        <v>76</v>
      </c>
      <c r="F84" s="100"/>
      <c r="G84" s="100"/>
      <c r="H84" s="100"/>
      <c r="I84" s="100"/>
      <c r="J84" s="100"/>
      <c r="K84" s="100"/>
      <c r="L84" s="62">
        <f t="shared" ref="L84:P84" si="87">IF(AND($E84="In Session",G84="Yes"),1,IF(AND($E84="In Session",G84="Half Day"),0.5,0))</f>
        <v>0</v>
      </c>
      <c r="M84" s="62">
        <f t="shared" si="87"/>
        <v>0</v>
      </c>
      <c r="N84" s="62">
        <f t="shared" si="87"/>
        <v>0</v>
      </c>
      <c r="O84" s="62">
        <f t="shared" si="87"/>
        <v>0</v>
      </c>
      <c r="P84" s="62">
        <f t="shared" si="87"/>
        <v>0</v>
      </c>
      <c r="Q84" s="62">
        <f t="shared" si="2"/>
        <v>0</v>
      </c>
      <c r="R84" s="69">
        <f t="array" ref="R84">IF(L84&gt;0,L84*_xlfn.XLOOKUP(R$1,'Instructional Time Calc'!$A:$A,'Instructional Time Calc'!$H:$H,"?"),0)</f>
        <v>0</v>
      </c>
      <c r="S84" s="69">
        <f t="array" ref="S84">IF(M84&gt;0,M84*_xlfn.XLOOKUP(S$1,'Instructional Time Calc'!$A:$A,'Instructional Time Calc'!$H:$H,"?"),0)</f>
        <v>0</v>
      </c>
      <c r="T84" s="69">
        <f t="array" ref="T84">IF(N84&gt;0,N84*_xlfn.XLOOKUP(T$1,'Instructional Time Calc'!$A:$A,'Instructional Time Calc'!$H:$H,"?"),0)</f>
        <v>0</v>
      </c>
      <c r="U84" s="69">
        <f t="array" ref="U84">IF(O84&gt;0,O84*_xlfn.XLOOKUP(U$1,'Instructional Time Calc'!$A:$A,'Instructional Time Calc'!$H:$H,"?"),0)</f>
        <v>0</v>
      </c>
      <c r="V84" s="69">
        <f t="array" ref="V84">IF(P84&gt;0,P84*_xlfn.XLOOKUP(V$1,'Instructional Time Calc'!$A:$A,'Instructional Time Calc'!$H:$H,"?"),0)</f>
        <v>0</v>
      </c>
      <c r="W84" s="69">
        <f t="array" ref="W84">IF(Q84&gt;0,Q84*_xlfn.XLOOKUP(W$1,'Instructional Time Calc'!$A:$A,'Instructional Time Calc'!$H:$H,"?"),0)</f>
        <v>0</v>
      </c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</row>
    <row r="85" spans="1:39" ht="14.4" x14ac:dyDescent="0.3">
      <c r="A85" s="47">
        <v>46356</v>
      </c>
      <c r="B85" s="48" t="str">
        <f t="shared" si="0"/>
        <v>Monday</v>
      </c>
      <c r="C85" s="48" t="s">
        <v>48</v>
      </c>
      <c r="D85" s="50" t="s">
        <v>49</v>
      </c>
      <c r="E85" s="51" t="s">
        <v>50</v>
      </c>
      <c r="F85" s="52"/>
      <c r="G85" s="52" t="s">
        <v>52</v>
      </c>
      <c r="H85" s="52" t="s">
        <v>52</v>
      </c>
      <c r="I85" s="52" t="s">
        <v>52</v>
      </c>
      <c r="J85" s="52" t="s">
        <v>52</v>
      </c>
      <c r="K85" s="52" t="s">
        <v>52</v>
      </c>
      <c r="L85" s="53">
        <f t="shared" ref="L85:P85" si="88">IF(AND($E85="In Session",G85="Yes"),1,IF(AND($E85="In Session",G85="Half Day"),0.5,0))</f>
        <v>1</v>
      </c>
      <c r="M85" s="53">
        <f t="shared" si="88"/>
        <v>1</v>
      </c>
      <c r="N85" s="53">
        <f t="shared" si="88"/>
        <v>1</v>
      </c>
      <c r="O85" s="53">
        <f t="shared" si="88"/>
        <v>1</v>
      </c>
      <c r="P85" s="53">
        <f t="shared" si="88"/>
        <v>1</v>
      </c>
      <c r="Q85" s="53">
        <f t="shared" si="2"/>
        <v>1</v>
      </c>
      <c r="R85" s="54">
        <f t="array" ref="R85">IF(L85&gt;0,L85*_xlfn.XLOOKUP(R$1,'Instructional Time Calc'!$A:$A,'Instructional Time Calc'!$H:$H,"?"),0)</f>
        <v>6.2500000000000009</v>
      </c>
      <c r="S85" s="54">
        <f t="array" ref="S85">IF(M85&gt;0,M85*_xlfn.XLOOKUP(S$1,'Instructional Time Calc'!$A:$A,'Instructional Time Calc'!$H:$H,"?"),0)</f>
        <v>6.5000000000000009</v>
      </c>
      <c r="T85" s="54">
        <f t="array" ref="T85">IF(N85&gt;0,N85*_xlfn.XLOOKUP(T$1,'Instructional Time Calc'!$A:$A,'Instructional Time Calc'!$H:$H,"?"),0)</f>
        <v>6.5000000000000009</v>
      </c>
      <c r="U85" s="54">
        <f t="array" ref="U85">IF(O85&gt;0,O85*_xlfn.XLOOKUP(U$1,'Instructional Time Calc'!$A:$A,'Instructional Time Calc'!$H:$H,"?"),0)</f>
        <v>6.6666666666666679</v>
      </c>
      <c r="V85" s="54">
        <f t="array" ref="V85">IF(P85&gt;0,P85*_xlfn.XLOOKUP(V$1,'Instructional Time Calc'!$A:$A,'Instructional Time Calc'!$H:$H,"?"),0)</f>
        <v>7.1666666666666661</v>
      </c>
      <c r="W85" s="54">
        <f t="array" ref="W85">IF(Q85&gt;0,Q85*_xlfn.XLOOKUP(W$1,'Instructional Time Calc'!$A:$A,'Instructional Time Calc'!$H:$H,"?"),0)</f>
        <v>7.1666666666666661</v>
      </c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</row>
    <row r="86" spans="1:39" ht="14.4" x14ac:dyDescent="0.3">
      <c r="A86" s="47">
        <v>46357</v>
      </c>
      <c r="B86" s="48" t="str">
        <f t="shared" si="0"/>
        <v>Tuesday</v>
      </c>
      <c r="C86" s="48" t="s">
        <v>48</v>
      </c>
      <c r="D86" s="50" t="s">
        <v>49</v>
      </c>
      <c r="E86" s="51" t="s">
        <v>50</v>
      </c>
      <c r="F86" s="59"/>
      <c r="G86" s="59" t="s">
        <v>52</v>
      </c>
      <c r="H86" s="59" t="s">
        <v>52</v>
      </c>
      <c r="I86" s="59" t="s">
        <v>52</v>
      </c>
      <c r="J86" s="59" t="s">
        <v>52</v>
      </c>
      <c r="K86" s="59" t="s">
        <v>52</v>
      </c>
      <c r="L86" s="62">
        <f t="shared" ref="L86:P86" si="89">IF(AND($E86="In Session",G86="Yes"),1,IF(AND($E86="In Session",G86="Half Day"),0.5,0))</f>
        <v>1</v>
      </c>
      <c r="M86" s="62">
        <f t="shared" si="89"/>
        <v>1</v>
      </c>
      <c r="N86" s="62">
        <f t="shared" si="89"/>
        <v>1</v>
      </c>
      <c r="O86" s="62">
        <f t="shared" si="89"/>
        <v>1</v>
      </c>
      <c r="P86" s="62">
        <f t="shared" si="89"/>
        <v>1</v>
      </c>
      <c r="Q86" s="62">
        <f t="shared" si="2"/>
        <v>1</v>
      </c>
      <c r="R86" s="69">
        <f t="array" ref="R86">IF(L86&gt;0,L86*_xlfn.XLOOKUP(R$1,'Instructional Time Calc'!$A:$A,'Instructional Time Calc'!$H:$H,"?"),0)</f>
        <v>6.2500000000000009</v>
      </c>
      <c r="S86" s="69">
        <f t="array" ref="S86">IF(M86&gt;0,M86*_xlfn.XLOOKUP(S$1,'Instructional Time Calc'!$A:$A,'Instructional Time Calc'!$H:$H,"?"),0)</f>
        <v>6.5000000000000009</v>
      </c>
      <c r="T86" s="69">
        <f t="array" ref="T86">IF(N86&gt;0,N86*_xlfn.XLOOKUP(T$1,'Instructional Time Calc'!$A:$A,'Instructional Time Calc'!$H:$H,"?"),0)</f>
        <v>6.5000000000000009</v>
      </c>
      <c r="U86" s="69">
        <f t="array" ref="U86">IF(O86&gt;0,O86*_xlfn.XLOOKUP(U$1,'Instructional Time Calc'!$A:$A,'Instructional Time Calc'!$H:$H,"?"),0)</f>
        <v>6.6666666666666679</v>
      </c>
      <c r="V86" s="69">
        <f t="array" ref="V86">IF(P86&gt;0,P86*_xlfn.XLOOKUP(V$1,'Instructional Time Calc'!$A:$A,'Instructional Time Calc'!$H:$H,"?"),0)</f>
        <v>7.1666666666666661</v>
      </c>
      <c r="W86" s="69">
        <f t="array" ref="W86">IF(Q86&gt;0,Q86*_xlfn.XLOOKUP(W$1,'Instructional Time Calc'!$A:$A,'Instructional Time Calc'!$H:$H,"?"),0)</f>
        <v>7.1666666666666661</v>
      </c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</row>
    <row r="87" spans="1:39" ht="14.4" x14ac:dyDescent="0.3">
      <c r="A87" s="47">
        <v>46358</v>
      </c>
      <c r="B87" s="48" t="str">
        <f t="shared" si="0"/>
        <v>Wednesday</v>
      </c>
      <c r="C87" s="48" t="s">
        <v>48</v>
      </c>
      <c r="D87" s="50" t="s">
        <v>49</v>
      </c>
      <c r="E87" s="51" t="s">
        <v>50</v>
      </c>
      <c r="F87" s="52"/>
      <c r="G87" s="52" t="s">
        <v>52</v>
      </c>
      <c r="H87" s="52" t="s">
        <v>52</v>
      </c>
      <c r="I87" s="52" t="s">
        <v>52</v>
      </c>
      <c r="J87" s="52" t="s">
        <v>52</v>
      </c>
      <c r="K87" s="52" t="s">
        <v>52</v>
      </c>
      <c r="L87" s="53">
        <f t="shared" ref="L87:P87" si="90">IF(AND($E87="In Session",G87="Yes"),1,IF(AND($E87="In Session",G87="Half Day"),0.5,0))</f>
        <v>1</v>
      </c>
      <c r="M87" s="53">
        <f t="shared" si="90"/>
        <v>1</v>
      </c>
      <c r="N87" s="53">
        <f t="shared" si="90"/>
        <v>1</v>
      </c>
      <c r="O87" s="53">
        <f t="shared" si="90"/>
        <v>1</v>
      </c>
      <c r="P87" s="53">
        <f t="shared" si="90"/>
        <v>1</v>
      </c>
      <c r="Q87" s="53">
        <f t="shared" si="2"/>
        <v>1</v>
      </c>
      <c r="R87" s="54">
        <f t="array" ref="R87">IF(L87&gt;0,L87*_xlfn.XLOOKUP(R$1,'Instructional Time Calc'!$A:$A,'Instructional Time Calc'!$H:$H,"?"),0)</f>
        <v>6.2500000000000009</v>
      </c>
      <c r="S87" s="54">
        <f t="array" ref="S87">IF(M87&gt;0,M87*_xlfn.XLOOKUP(S$1,'Instructional Time Calc'!$A:$A,'Instructional Time Calc'!$H:$H,"?"),0)</f>
        <v>6.5000000000000009</v>
      </c>
      <c r="T87" s="54">
        <f t="array" ref="T87">IF(N87&gt;0,N87*_xlfn.XLOOKUP(T$1,'Instructional Time Calc'!$A:$A,'Instructional Time Calc'!$H:$H,"?"),0)</f>
        <v>6.5000000000000009</v>
      </c>
      <c r="U87" s="54">
        <f t="array" ref="U87">IF(O87&gt;0,O87*_xlfn.XLOOKUP(U$1,'Instructional Time Calc'!$A:$A,'Instructional Time Calc'!$H:$H,"?"),0)</f>
        <v>6.6666666666666679</v>
      </c>
      <c r="V87" s="54">
        <f t="array" ref="V87">IF(P87&gt;0,P87*_xlfn.XLOOKUP(V$1,'Instructional Time Calc'!$A:$A,'Instructional Time Calc'!$H:$H,"?"),0)</f>
        <v>7.1666666666666661</v>
      </c>
      <c r="W87" s="54">
        <f t="array" ref="W87">IF(Q87&gt;0,Q87*_xlfn.XLOOKUP(W$1,'Instructional Time Calc'!$A:$A,'Instructional Time Calc'!$H:$H,"?"),0)</f>
        <v>7.1666666666666661</v>
      </c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</row>
    <row r="88" spans="1:39" ht="14.4" x14ac:dyDescent="0.3">
      <c r="A88" s="47">
        <v>46359</v>
      </c>
      <c r="B88" s="48" t="str">
        <f t="shared" si="0"/>
        <v>Thursday</v>
      </c>
      <c r="C88" s="48" t="s">
        <v>48</v>
      </c>
      <c r="D88" s="50" t="s">
        <v>49</v>
      </c>
      <c r="E88" s="51" t="s">
        <v>50</v>
      </c>
      <c r="F88" s="59"/>
      <c r="G88" s="59" t="s">
        <v>52</v>
      </c>
      <c r="H88" s="59" t="s">
        <v>52</v>
      </c>
      <c r="I88" s="59" t="s">
        <v>52</v>
      </c>
      <c r="J88" s="59" t="s">
        <v>52</v>
      </c>
      <c r="K88" s="59" t="s">
        <v>52</v>
      </c>
      <c r="L88" s="62">
        <f t="shared" ref="L88:P88" si="91">IF(AND($E88="In Session",G88="Yes"),1,IF(AND($E88="In Session",G88="Half Day"),0.5,0))</f>
        <v>1</v>
      </c>
      <c r="M88" s="62">
        <f t="shared" si="91"/>
        <v>1</v>
      </c>
      <c r="N88" s="62">
        <f t="shared" si="91"/>
        <v>1</v>
      </c>
      <c r="O88" s="62">
        <f t="shared" si="91"/>
        <v>1</v>
      </c>
      <c r="P88" s="62">
        <f t="shared" si="91"/>
        <v>1</v>
      </c>
      <c r="Q88" s="62">
        <f t="shared" si="2"/>
        <v>1</v>
      </c>
      <c r="R88" s="69">
        <f t="array" ref="R88">IF(L88&gt;0,L88*_xlfn.XLOOKUP(R$1,'Instructional Time Calc'!$A:$A,'Instructional Time Calc'!$H:$H,"?"),0)</f>
        <v>6.2500000000000009</v>
      </c>
      <c r="S88" s="69">
        <f t="array" ref="S88">IF(M88&gt;0,M88*_xlfn.XLOOKUP(S$1,'Instructional Time Calc'!$A:$A,'Instructional Time Calc'!$H:$H,"?"),0)</f>
        <v>6.5000000000000009</v>
      </c>
      <c r="T88" s="69">
        <f t="array" ref="T88">IF(N88&gt;0,N88*_xlfn.XLOOKUP(T$1,'Instructional Time Calc'!$A:$A,'Instructional Time Calc'!$H:$H,"?"),0)</f>
        <v>6.5000000000000009</v>
      </c>
      <c r="U88" s="69">
        <f t="array" ref="U88">IF(O88&gt;0,O88*_xlfn.XLOOKUP(U$1,'Instructional Time Calc'!$A:$A,'Instructional Time Calc'!$H:$H,"?"),0)</f>
        <v>6.6666666666666679</v>
      </c>
      <c r="V88" s="69">
        <f t="array" ref="V88">IF(P88&gt;0,P88*_xlfn.XLOOKUP(V$1,'Instructional Time Calc'!$A:$A,'Instructional Time Calc'!$H:$H,"?"),0)</f>
        <v>7.1666666666666661</v>
      </c>
      <c r="W88" s="69">
        <f t="array" ref="W88">IF(Q88&gt;0,Q88*_xlfn.XLOOKUP(W$1,'Instructional Time Calc'!$A:$A,'Instructional Time Calc'!$H:$H,"?"),0)</f>
        <v>7.1666666666666661</v>
      </c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</row>
    <row r="89" spans="1:39" ht="14.4" x14ac:dyDescent="0.3">
      <c r="A89" s="82">
        <v>46360</v>
      </c>
      <c r="B89" s="83" t="str">
        <f t="shared" si="0"/>
        <v>Friday</v>
      </c>
      <c r="C89" s="83" t="s">
        <v>48</v>
      </c>
      <c r="D89" s="84" t="s">
        <v>49</v>
      </c>
      <c r="E89" s="85" t="s">
        <v>50</v>
      </c>
      <c r="F89" s="85"/>
      <c r="G89" s="52" t="s">
        <v>76</v>
      </c>
      <c r="H89" s="52" t="s">
        <v>76</v>
      </c>
      <c r="I89" s="52" t="s">
        <v>76</v>
      </c>
      <c r="J89" s="52" t="s">
        <v>76</v>
      </c>
      <c r="K89" s="52" t="s">
        <v>76</v>
      </c>
      <c r="L89" s="53">
        <f t="shared" ref="L89:P89" si="92">IF(AND($E89="In Session",G89="Yes"),1,IF(AND($E89="In Session",G89="Half Day"),0.5,0))</f>
        <v>0</v>
      </c>
      <c r="M89" s="53">
        <f t="shared" si="92"/>
        <v>0</v>
      </c>
      <c r="N89" s="53">
        <f t="shared" si="92"/>
        <v>0</v>
      </c>
      <c r="O89" s="53">
        <f t="shared" si="92"/>
        <v>0</v>
      </c>
      <c r="P89" s="53">
        <f t="shared" si="92"/>
        <v>0</v>
      </c>
      <c r="Q89" s="53">
        <f t="shared" si="2"/>
        <v>0</v>
      </c>
      <c r="R89" s="54">
        <f t="array" ref="R89">IF(L89&gt;0,L89*_xlfn.XLOOKUP(R$1,'Instructional Time Calc'!$A:$A,'Instructional Time Calc'!$H:$H,"?"),0)</f>
        <v>0</v>
      </c>
      <c r="S89" s="54">
        <f t="array" ref="S89">IF(M89&gt;0,M89*_xlfn.XLOOKUP(S$1,'Instructional Time Calc'!$A:$A,'Instructional Time Calc'!$H:$H,"?"),0)</f>
        <v>0</v>
      </c>
      <c r="T89" s="54">
        <f t="array" ref="T89">IF(N89&gt;0,N89*_xlfn.XLOOKUP(T$1,'Instructional Time Calc'!$A:$A,'Instructional Time Calc'!$H:$H,"?"),0)</f>
        <v>0</v>
      </c>
      <c r="U89" s="54">
        <f t="array" ref="U89">IF(O89&gt;0,O89*_xlfn.XLOOKUP(U$1,'Instructional Time Calc'!$A:$A,'Instructional Time Calc'!$H:$H,"?"),0)</f>
        <v>0</v>
      </c>
      <c r="V89" s="54">
        <f t="array" ref="V89">IF(P89&gt;0,P89*_xlfn.XLOOKUP(V$1,'Instructional Time Calc'!$A:$A,'Instructional Time Calc'!$H:$H,"?"),0)</f>
        <v>0</v>
      </c>
      <c r="W89" s="54">
        <f t="array" ref="W89">IF(Q89&gt;0,Q89*_xlfn.XLOOKUP(W$1,'Instructional Time Calc'!$A:$A,'Instructional Time Calc'!$H:$H,"?"),0)</f>
        <v>0</v>
      </c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</row>
    <row r="90" spans="1:39" ht="14.4" x14ac:dyDescent="0.3">
      <c r="A90" s="95">
        <v>46361</v>
      </c>
      <c r="B90" s="96" t="str">
        <f t="shared" si="0"/>
        <v>Saturday</v>
      </c>
      <c r="C90" s="96" t="s">
        <v>79</v>
      </c>
      <c r="D90" s="97" t="s">
        <v>49</v>
      </c>
      <c r="E90" s="98" t="s">
        <v>76</v>
      </c>
      <c r="F90" s="100"/>
      <c r="G90" s="100"/>
      <c r="H90" s="100"/>
      <c r="I90" s="100"/>
      <c r="J90" s="100"/>
      <c r="K90" s="100"/>
      <c r="L90" s="62">
        <f t="shared" ref="L90:P90" si="93">IF(AND($E90="In Session",G90="Yes"),1,IF(AND($E90="In Session",G90="Half Day"),0.5,0))</f>
        <v>0</v>
      </c>
      <c r="M90" s="62">
        <f t="shared" si="93"/>
        <v>0</v>
      </c>
      <c r="N90" s="62">
        <f t="shared" si="93"/>
        <v>0</v>
      </c>
      <c r="O90" s="62">
        <f t="shared" si="93"/>
        <v>0</v>
      </c>
      <c r="P90" s="62">
        <f t="shared" si="93"/>
        <v>0</v>
      </c>
      <c r="Q90" s="62">
        <f t="shared" si="2"/>
        <v>0</v>
      </c>
      <c r="R90" s="69">
        <f t="array" ref="R90">IF(L90&gt;0,L90*_xlfn.XLOOKUP(R$1,'Instructional Time Calc'!$A:$A,'Instructional Time Calc'!$H:$H,"?"),0)</f>
        <v>0</v>
      </c>
      <c r="S90" s="69">
        <f t="array" ref="S90">IF(M90&gt;0,M90*_xlfn.XLOOKUP(S$1,'Instructional Time Calc'!$A:$A,'Instructional Time Calc'!$H:$H,"?"),0)</f>
        <v>0</v>
      </c>
      <c r="T90" s="69">
        <f t="array" ref="T90">IF(N90&gt;0,N90*_xlfn.XLOOKUP(T$1,'Instructional Time Calc'!$A:$A,'Instructional Time Calc'!$H:$H,"?"),0)</f>
        <v>0</v>
      </c>
      <c r="U90" s="69">
        <f t="array" ref="U90">IF(O90&gt;0,O90*_xlfn.XLOOKUP(U$1,'Instructional Time Calc'!$A:$A,'Instructional Time Calc'!$H:$H,"?"),0)</f>
        <v>0</v>
      </c>
      <c r="V90" s="69">
        <f t="array" ref="V90">IF(P90&gt;0,P90*_xlfn.XLOOKUP(V$1,'Instructional Time Calc'!$A:$A,'Instructional Time Calc'!$H:$H,"?"),0)</f>
        <v>0</v>
      </c>
      <c r="W90" s="69">
        <f t="array" ref="W90">IF(Q90&gt;0,Q90*_xlfn.XLOOKUP(W$1,'Instructional Time Calc'!$A:$A,'Instructional Time Calc'!$H:$H,"?"),0)</f>
        <v>0</v>
      </c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</row>
    <row r="91" spans="1:39" ht="14.4" x14ac:dyDescent="0.3">
      <c r="A91" s="95">
        <v>46362</v>
      </c>
      <c r="B91" s="96" t="str">
        <f t="shared" si="0"/>
        <v>Sunday</v>
      </c>
      <c r="C91" s="96" t="s">
        <v>79</v>
      </c>
      <c r="D91" s="97" t="s">
        <v>49</v>
      </c>
      <c r="E91" s="98" t="s">
        <v>76</v>
      </c>
      <c r="F91" s="109"/>
      <c r="G91" s="109"/>
      <c r="H91" s="109"/>
      <c r="I91" s="109"/>
      <c r="J91" s="109"/>
      <c r="K91" s="109"/>
      <c r="L91" s="53">
        <f t="shared" ref="L91:P91" si="94">IF(AND($E91="In Session",G91="Yes"),1,IF(AND($E91="In Session",G91="Half Day"),0.5,0))</f>
        <v>0</v>
      </c>
      <c r="M91" s="53">
        <f t="shared" si="94"/>
        <v>0</v>
      </c>
      <c r="N91" s="53">
        <f t="shared" si="94"/>
        <v>0</v>
      </c>
      <c r="O91" s="53">
        <f t="shared" si="94"/>
        <v>0</v>
      </c>
      <c r="P91" s="53">
        <f t="shared" si="94"/>
        <v>0</v>
      </c>
      <c r="Q91" s="53">
        <f t="shared" si="2"/>
        <v>0</v>
      </c>
      <c r="R91" s="54">
        <f t="array" ref="R91">IF(L91&gt;0,L91*_xlfn.XLOOKUP(R$1,'Instructional Time Calc'!$A:$A,'Instructional Time Calc'!$H:$H,"?"),0)</f>
        <v>0</v>
      </c>
      <c r="S91" s="54">
        <f t="array" ref="S91">IF(M91&gt;0,M91*_xlfn.XLOOKUP(S$1,'Instructional Time Calc'!$A:$A,'Instructional Time Calc'!$H:$H,"?"),0)</f>
        <v>0</v>
      </c>
      <c r="T91" s="54">
        <f t="array" ref="T91">IF(N91&gt;0,N91*_xlfn.XLOOKUP(T$1,'Instructional Time Calc'!$A:$A,'Instructional Time Calc'!$H:$H,"?"),0)</f>
        <v>0</v>
      </c>
      <c r="U91" s="54">
        <f t="array" ref="U91">IF(O91&gt;0,O91*_xlfn.XLOOKUP(U$1,'Instructional Time Calc'!$A:$A,'Instructional Time Calc'!$H:$H,"?"),0)</f>
        <v>0</v>
      </c>
      <c r="V91" s="54">
        <f t="array" ref="V91">IF(P91&gt;0,P91*_xlfn.XLOOKUP(V$1,'Instructional Time Calc'!$A:$A,'Instructional Time Calc'!$H:$H,"?"),0)</f>
        <v>0</v>
      </c>
      <c r="W91" s="54">
        <f t="array" ref="W91">IF(Q91&gt;0,Q91*_xlfn.XLOOKUP(W$1,'Instructional Time Calc'!$A:$A,'Instructional Time Calc'!$H:$H,"?"),0)</f>
        <v>0</v>
      </c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</row>
    <row r="92" spans="1:39" ht="14.4" x14ac:dyDescent="0.3">
      <c r="A92" s="47">
        <v>46363</v>
      </c>
      <c r="B92" s="48" t="str">
        <f t="shared" si="0"/>
        <v>Monday</v>
      </c>
      <c r="C92" s="48" t="s">
        <v>48</v>
      </c>
      <c r="D92" s="50" t="s">
        <v>49</v>
      </c>
      <c r="E92" s="51" t="s">
        <v>50</v>
      </c>
      <c r="F92" s="59"/>
      <c r="G92" s="59" t="s">
        <v>52</v>
      </c>
      <c r="H92" s="59" t="s">
        <v>52</v>
      </c>
      <c r="I92" s="59" t="s">
        <v>52</v>
      </c>
      <c r="J92" s="59" t="s">
        <v>52</v>
      </c>
      <c r="K92" s="59" t="s">
        <v>52</v>
      </c>
      <c r="L92" s="62">
        <f t="shared" ref="L92:P92" si="95">IF(AND($E92="In Session",G92="Yes"),1,IF(AND($E92="In Session",G92="Half Day"),0.5,0))</f>
        <v>1</v>
      </c>
      <c r="M92" s="62">
        <f t="shared" si="95"/>
        <v>1</v>
      </c>
      <c r="N92" s="62">
        <f t="shared" si="95"/>
        <v>1</v>
      </c>
      <c r="O92" s="62">
        <f t="shared" si="95"/>
        <v>1</v>
      </c>
      <c r="P92" s="62">
        <f t="shared" si="95"/>
        <v>1</v>
      </c>
      <c r="Q92" s="62">
        <f t="shared" si="2"/>
        <v>1</v>
      </c>
      <c r="R92" s="69">
        <f t="array" ref="R92">IF(L92&gt;0,L92*_xlfn.XLOOKUP(R$1,'Instructional Time Calc'!$A:$A,'Instructional Time Calc'!$H:$H,"?"),0)</f>
        <v>6.2500000000000009</v>
      </c>
      <c r="S92" s="69">
        <f t="array" ref="S92">IF(M92&gt;0,M92*_xlfn.XLOOKUP(S$1,'Instructional Time Calc'!$A:$A,'Instructional Time Calc'!$H:$H,"?"),0)</f>
        <v>6.5000000000000009</v>
      </c>
      <c r="T92" s="69">
        <f t="array" ref="T92">IF(N92&gt;0,N92*_xlfn.XLOOKUP(T$1,'Instructional Time Calc'!$A:$A,'Instructional Time Calc'!$H:$H,"?"),0)</f>
        <v>6.5000000000000009</v>
      </c>
      <c r="U92" s="69">
        <f t="array" ref="U92">IF(O92&gt;0,O92*_xlfn.XLOOKUP(U$1,'Instructional Time Calc'!$A:$A,'Instructional Time Calc'!$H:$H,"?"),0)</f>
        <v>6.6666666666666679</v>
      </c>
      <c r="V92" s="69">
        <f t="array" ref="V92">IF(P92&gt;0,P92*_xlfn.XLOOKUP(V$1,'Instructional Time Calc'!$A:$A,'Instructional Time Calc'!$H:$H,"?"),0)</f>
        <v>7.1666666666666661</v>
      </c>
      <c r="W92" s="69">
        <f t="array" ref="W92">IF(Q92&gt;0,Q92*_xlfn.XLOOKUP(W$1,'Instructional Time Calc'!$A:$A,'Instructional Time Calc'!$H:$H,"?"),0)</f>
        <v>7.1666666666666661</v>
      </c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</row>
    <row r="93" spans="1:39" ht="14.4" x14ac:dyDescent="0.3">
      <c r="A93" s="47">
        <v>46364</v>
      </c>
      <c r="B93" s="48" t="str">
        <f t="shared" si="0"/>
        <v>Tuesday</v>
      </c>
      <c r="C93" s="48" t="s">
        <v>48</v>
      </c>
      <c r="D93" s="50" t="s">
        <v>49</v>
      </c>
      <c r="E93" s="51" t="s">
        <v>50</v>
      </c>
      <c r="F93" s="52"/>
      <c r="G93" s="52" t="s">
        <v>52</v>
      </c>
      <c r="H93" s="52" t="s">
        <v>52</v>
      </c>
      <c r="I93" s="52" t="s">
        <v>52</v>
      </c>
      <c r="J93" s="52" t="s">
        <v>52</v>
      </c>
      <c r="K93" s="52" t="s">
        <v>52</v>
      </c>
      <c r="L93" s="53">
        <f t="shared" ref="L93:P93" si="96">IF(AND($E93="In Session",G93="Yes"),1,IF(AND($E93="In Session",G93="Half Day"),0.5,0))</f>
        <v>1</v>
      </c>
      <c r="M93" s="53">
        <f t="shared" si="96"/>
        <v>1</v>
      </c>
      <c r="N93" s="53">
        <f t="shared" si="96"/>
        <v>1</v>
      </c>
      <c r="O93" s="53">
        <f t="shared" si="96"/>
        <v>1</v>
      </c>
      <c r="P93" s="53">
        <f t="shared" si="96"/>
        <v>1</v>
      </c>
      <c r="Q93" s="53">
        <f t="shared" si="2"/>
        <v>1</v>
      </c>
      <c r="R93" s="54">
        <f t="array" ref="R93">IF(L93&gt;0,L93*_xlfn.XLOOKUP(R$1,'Instructional Time Calc'!$A:$A,'Instructional Time Calc'!$H:$H,"?"),0)</f>
        <v>6.2500000000000009</v>
      </c>
      <c r="S93" s="54">
        <f t="array" ref="S93">IF(M93&gt;0,M93*_xlfn.XLOOKUP(S$1,'Instructional Time Calc'!$A:$A,'Instructional Time Calc'!$H:$H,"?"),0)</f>
        <v>6.5000000000000009</v>
      </c>
      <c r="T93" s="54">
        <f t="array" ref="T93">IF(N93&gt;0,N93*_xlfn.XLOOKUP(T$1,'Instructional Time Calc'!$A:$A,'Instructional Time Calc'!$H:$H,"?"),0)</f>
        <v>6.5000000000000009</v>
      </c>
      <c r="U93" s="54">
        <f t="array" ref="U93">IF(O93&gt;0,O93*_xlfn.XLOOKUP(U$1,'Instructional Time Calc'!$A:$A,'Instructional Time Calc'!$H:$H,"?"),0)</f>
        <v>6.6666666666666679</v>
      </c>
      <c r="V93" s="54">
        <f t="array" ref="V93">IF(P93&gt;0,P93*_xlfn.XLOOKUP(V$1,'Instructional Time Calc'!$A:$A,'Instructional Time Calc'!$H:$H,"?"),0)</f>
        <v>7.1666666666666661</v>
      </c>
      <c r="W93" s="54">
        <f t="array" ref="W93">IF(Q93&gt;0,Q93*_xlfn.XLOOKUP(W$1,'Instructional Time Calc'!$A:$A,'Instructional Time Calc'!$H:$H,"?"),0)</f>
        <v>7.1666666666666661</v>
      </c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</row>
    <row r="94" spans="1:39" ht="14.4" x14ac:dyDescent="0.3">
      <c r="A94" s="47">
        <v>46365</v>
      </c>
      <c r="B94" s="48" t="str">
        <f t="shared" si="0"/>
        <v>Wednesday</v>
      </c>
      <c r="C94" s="48" t="s">
        <v>48</v>
      </c>
      <c r="D94" s="50" t="s">
        <v>49</v>
      </c>
      <c r="E94" s="51" t="s">
        <v>50</v>
      </c>
      <c r="F94" s="59"/>
      <c r="G94" s="59" t="s">
        <v>52</v>
      </c>
      <c r="H94" s="59" t="s">
        <v>52</v>
      </c>
      <c r="I94" s="59" t="s">
        <v>52</v>
      </c>
      <c r="J94" s="59" t="s">
        <v>52</v>
      </c>
      <c r="K94" s="59" t="s">
        <v>52</v>
      </c>
      <c r="L94" s="62">
        <f t="shared" ref="L94:P94" si="97">IF(AND($E94="In Session",G94="Yes"),1,IF(AND($E94="In Session",G94="Half Day"),0.5,0))</f>
        <v>1</v>
      </c>
      <c r="M94" s="62">
        <f t="shared" si="97"/>
        <v>1</v>
      </c>
      <c r="N94" s="62">
        <f t="shared" si="97"/>
        <v>1</v>
      </c>
      <c r="O94" s="62">
        <f t="shared" si="97"/>
        <v>1</v>
      </c>
      <c r="P94" s="62">
        <f t="shared" si="97"/>
        <v>1</v>
      </c>
      <c r="Q94" s="62">
        <f t="shared" si="2"/>
        <v>1</v>
      </c>
      <c r="R94" s="69">
        <f t="array" ref="R94">IF(L94&gt;0,L94*_xlfn.XLOOKUP(R$1,'Instructional Time Calc'!$A:$A,'Instructional Time Calc'!$H:$H,"?"),0)</f>
        <v>6.2500000000000009</v>
      </c>
      <c r="S94" s="69">
        <f t="array" ref="S94">IF(M94&gt;0,M94*_xlfn.XLOOKUP(S$1,'Instructional Time Calc'!$A:$A,'Instructional Time Calc'!$H:$H,"?"),0)</f>
        <v>6.5000000000000009</v>
      </c>
      <c r="T94" s="69">
        <f t="array" ref="T94">IF(N94&gt;0,N94*_xlfn.XLOOKUP(T$1,'Instructional Time Calc'!$A:$A,'Instructional Time Calc'!$H:$H,"?"),0)</f>
        <v>6.5000000000000009</v>
      </c>
      <c r="U94" s="69">
        <f t="array" ref="U94">IF(O94&gt;0,O94*_xlfn.XLOOKUP(U$1,'Instructional Time Calc'!$A:$A,'Instructional Time Calc'!$H:$H,"?"),0)</f>
        <v>6.6666666666666679</v>
      </c>
      <c r="V94" s="69">
        <f t="array" ref="V94">IF(P94&gt;0,P94*_xlfn.XLOOKUP(V$1,'Instructional Time Calc'!$A:$A,'Instructional Time Calc'!$H:$H,"?"),0)</f>
        <v>7.1666666666666661</v>
      </c>
      <c r="W94" s="69">
        <f t="array" ref="W94">IF(Q94&gt;0,Q94*_xlfn.XLOOKUP(W$1,'Instructional Time Calc'!$A:$A,'Instructional Time Calc'!$H:$H,"?"),0)</f>
        <v>7.1666666666666661</v>
      </c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</row>
    <row r="95" spans="1:39" ht="14.4" x14ac:dyDescent="0.3">
      <c r="A95" s="47">
        <v>46366</v>
      </c>
      <c r="B95" s="48" t="str">
        <f t="shared" si="0"/>
        <v>Thursday</v>
      </c>
      <c r="C95" s="48" t="s">
        <v>48</v>
      </c>
      <c r="D95" s="50" t="s">
        <v>49</v>
      </c>
      <c r="E95" s="51" t="s">
        <v>50</v>
      </c>
      <c r="F95" s="52"/>
      <c r="G95" s="52" t="s">
        <v>52</v>
      </c>
      <c r="H95" s="52" t="s">
        <v>52</v>
      </c>
      <c r="I95" s="52" t="s">
        <v>52</v>
      </c>
      <c r="J95" s="52" t="s">
        <v>52</v>
      </c>
      <c r="K95" s="52" t="s">
        <v>52</v>
      </c>
      <c r="L95" s="53">
        <f t="shared" ref="L95:P95" si="98">IF(AND($E95="In Session",G95="Yes"),1,IF(AND($E95="In Session",G95="Half Day"),0.5,0))</f>
        <v>1</v>
      </c>
      <c r="M95" s="53">
        <f t="shared" si="98"/>
        <v>1</v>
      </c>
      <c r="N95" s="53">
        <f t="shared" si="98"/>
        <v>1</v>
      </c>
      <c r="O95" s="53">
        <f t="shared" si="98"/>
        <v>1</v>
      </c>
      <c r="P95" s="53">
        <f t="shared" si="98"/>
        <v>1</v>
      </c>
      <c r="Q95" s="53">
        <f t="shared" si="2"/>
        <v>1</v>
      </c>
      <c r="R95" s="54">
        <f t="array" ref="R95">IF(L95&gt;0,L95*_xlfn.XLOOKUP(R$1,'Instructional Time Calc'!$A:$A,'Instructional Time Calc'!$H:$H,"?"),0)</f>
        <v>6.2500000000000009</v>
      </c>
      <c r="S95" s="54">
        <f t="array" ref="S95">IF(M95&gt;0,M95*_xlfn.XLOOKUP(S$1,'Instructional Time Calc'!$A:$A,'Instructional Time Calc'!$H:$H,"?"),0)</f>
        <v>6.5000000000000009</v>
      </c>
      <c r="T95" s="54">
        <f t="array" ref="T95">IF(N95&gt;0,N95*_xlfn.XLOOKUP(T$1,'Instructional Time Calc'!$A:$A,'Instructional Time Calc'!$H:$H,"?"),0)</f>
        <v>6.5000000000000009</v>
      </c>
      <c r="U95" s="54">
        <f t="array" ref="U95">IF(O95&gt;0,O95*_xlfn.XLOOKUP(U$1,'Instructional Time Calc'!$A:$A,'Instructional Time Calc'!$H:$H,"?"),0)</f>
        <v>6.6666666666666679</v>
      </c>
      <c r="V95" s="54">
        <f t="array" ref="V95">IF(P95&gt;0,P95*_xlfn.XLOOKUP(V$1,'Instructional Time Calc'!$A:$A,'Instructional Time Calc'!$H:$H,"?"),0)</f>
        <v>7.1666666666666661</v>
      </c>
      <c r="W95" s="54">
        <f t="array" ref="W95">IF(Q95&gt;0,Q95*_xlfn.XLOOKUP(W$1,'Instructional Time Calc'!$A:$A,'Instructional Time Calc'!$H:$H,"?"),0)</f>
        <v>7.1666666666666661</v>
      </c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</row>
    <row r="96" spans="1:39" ht="14.4" x14ac:dyDescent="0.3">
      <c r="A96" s="82">
        <v>46367</v>
      </c>
      <c r="B96" s="83" t="str">
        <f t="shared" si="0"/>
        <v>Friday</v>
      </c>
      <c r="C96" s="83" t="s">
        <v>48</v>
      </c>
      <c r="D96" s="84" t="s">
        <v>49</v>
      </c>
      <c r="E96" s="85" t="s">
        <v>50</v>
      </c>
      <c r="F96" s="85"/>
      <c r="G96" s="59" t="s">
        <v>76</v>
      </c>
      <c r="H96" s="59" t="s">
        <v>76</v>
      </c>
      <c r="I96" s="59" t="s">
        <v>76</v>
      </c>
      <c r="J96" s="59" t="s">
        <v>76</v>
      </c>
      <c r="K96" s="59" t="s">
        <v>76</v>
      </c>
      <c r="L96" s="62">
        <f t="shared" ref="L96:P96" si="99">IF(AND($E96="In Session",G96="Yes"),1,IF(AND($E96="In Session",G96="Half Day"),0.5,0))</f>
        <v>0</v>
      </c>
      <c r="M96" s="62">
        <f t="shared" si="99"/>
        <v>0</v>
      </c>
      <c r="N96" s="62">
        <f t="shared" si="99"/>
        <v>0</v>
      </c>
      <c r="O96" s="62">
        <f t="shared" si="99"/>
        <v>0</v>
      </c>
      <c r="P96" s="62">
        <f t="shared" si="99"/>
        <v>0</v>
      </c>
      <c r="Q96" s="62">
        <f t="shared" si="2"/>
        <v>0</v>
      </c>
      <c r="R96" s="69">
        <f t="array" ref="R96">IF(L96&gt;0,L96*_xlfn.XLOOKUP(R$1,'Instructional Time Calc'!$A:$A,'Instructional Time Calc'!$H:$H,"?"),0)</f>
        <v>0</v>
      </c>
      <c r="S96" s="69">
        <f t="array" ref="S96">IF(M96&gt;0,M96*_xlfn.XLOOKUP(S$1,'Instructional Time Calc'!$A:$A,'Instructional Time Calc'!$H:$H,"?"),0)</f>
        <v>0</v>
      </c>
      <c r="T96" s="69">
        <f t="array" ref="T96">IF(N96&gt;0,N96*_xlfn.XLOOKUP(T$1,'Instructional Time Calc'!$A:$A,'Instructional Time Calc'!$H:$H,"?"),0)</f>
        <v>0</v>
      </c>
      <c r="U96" s="69">
        <f t="array" ref="U96">IF(O96&gt;0,O96*_xlfn.XLOOKUP(U$1,'Instructional Time Calc'!$A:$A,'Instructional Time Calc'!$H:$H,"?"),0)</f>
        <v>0</v>
      </c>
      <c r="V96" s="69">
        <f t="array" ref="V96">IF(P96&gt;0,P96*_xlfn.XLOOKUP(V$1,'Instructional Time Calc'!$A:$A,'Instructional Time Calc'!$H:$H,"?"),0)</f>
        <v>0</v>
      </c>
      <c r="W96" s="69">
        <f t="array" ref="W96">IF(Q96&gt;0,Q96*_xlfn.XLOOKUP(W$1,'Instructional Time Calc'!$A:$A,'Instructional Time Calc'!$H:$H,"?"),0)</f>
        <v>0</v>
      </c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</row>
    <row r="97" spans="1:39" ht="14.4" x14ac:dyDescent="0.3">
      <c r="A97" s="95">
        <v>46368</v>
      </c>
      <c r="B97" s="96" t="str">
        <f t="shared" si="0"/>
        <v>Saturday</v>
      </c>
      <c r="C97" s="96" t="s">
        <v>79</v>
      </c>
      <c r="D97" s="97" t="s">
        <v>49</v>
      </c>
      <c r="E97" s="98" t="s">
        <v>76</v>
      </c>
      <c r="F97" s="109"/>
      <c r="G97" s="109"/>
      <c r="H97" s="109"/>
      <c r="I97" s="109"/>
      <c r="J97" s="109"/>
      <c r="K97" s="109"/>
      <c r="L97" s="53">
        <f t="shared" ref="L97:P97" si="100">IF(AND($E97="In Session",G97="Yes"),1,IF(AND($E97="In Session",G97="Half Day"),0.5,0))</f>
        <v>0</v>
      </c>
      <c r="M97" s="53">
        <f t="shared" si="100"/>
        <v>0</v>
      </c>
      <c r="N97" s="53">
        <f t="shared" si="100"/>
        <v>0</v>
      </c>
      <c r="O97" s="53">
        <f t="shared" si="100"/>
        <v>0</v>
      </c>
      <c r="P97" s="53">
        <f t="shared" si="100"/>
        <v>0</v>
      </c>
      <c r="Q97" s="53">
        <f t="shared" si="2"/>
        <v>0</v>
      </c>
      <c r="R97" s="54">
        <f t="array" ref="R97">IF(L97&gt;0,L97*_xlfn.XLOOKUP(R$1,'Instructional Time Calc'!$A:$A,'Instructional Time Calc'!$H:$H,"?"),0)</f>
        <v>0</v>
      </c>
      <c r="S97" s="54">
        <f t="array" ref="S97">IF(M97&gt;0,M97*_xlfn.XLOOKUP(S$1,'Instructional Time Calc'!$A:$A,'Instructional Time Calc'!$H:$H,"?"),0)</f>
        <v>0</v>
      </c>
      <c r="T97" s="54">
        <f t="array" ref="T97">IF(N97&gt;0,N97*_xlfn.XLOOKUP(T$1,'Instructional Time Calc'!$A:$A,'Instructional Time Calc'!$H:$H,"?"),0)</f>
        <v>0</v>
      </c>
      <c r="U97" s="54">
        <f t="array" ref="U97">IF(O97&gt;0,O97*_xlfn.XLOOKUP(U$1,'Instructional Time Calc'!$A:$A,'Instructional Time Calc'!$H:$H,"?"),0)</f>
        <v>0</v>
      </c>
      <c r="V97" s="54">
        <f t="array" ref="V97">IF(P97&gt;0,P97*_xlfn.XLOOKUP(V$1,'Instructional Time Calc'!$A:$A,'Instructional Time Calc'!$H:$H,"?"),0)</f>
        <v>0</v>
      </c>
      <c r="W97" s="54">
        <f t="array" ref="W97">IF(Q97&gt;0,Q97*_xlfn.XLOOKUP(W$1,'Instructional Time Calc'!$A:$A,'Instructional Time Calc'!$H:$H,"?"),0)</f>
        <v>0</v>
      </c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</row>
    <row r="98" spans="1:39" ht="14.4" x14ac:dyDescent="0.3">
      <c r="A98" s="95">
        <v>46369</v>
      </c>
      <c r="B98" s="96" t="str">
        <f t="shared" si="0"/>
        <v>Sunday</v>
      </c>
      <c r="C98" s="96" t="s">
        <v>79</v>
      </c>
      <c r="D98" s="97" t="s">
        <v>49</v>
      </c>
      <c r="E98" s="98" t="s">
        <v>76</v>
      </c>
      <c r="F98" s="100"/>
      <c r="G98" s="100"/>
      <c r="H98" s="100"/>
      <c r="I98" s="100"/>
      <c r="J98" s="100"/>
      <c r="K98" s="100"/>
      <c r="L98" s="62">
        <f t="shared" ref="L98:P98" si="101">IF(AND($E98="In Session",G98="Yes"),1,IF(AND($E98="In Session",G98="Half Day"),0.5,0))</f>
        <v>0</v>
      </c>
      <c r="M98" s="62">
        <f t="shared" si="101"/>
        <v>0</v>
      </c>
      <c r="N98" s="62">
        <f t="shared" si="101"/>
        <v>0</v>
      </c>
      <c r="O98" s="62">
        <f t="shared" si="101"/>
        <v>0</v>
      </c>
      <c r="P98" s="62">
        <f t="shared" si="101"/>
        <v>0</v>
      </c>
      <c r="Q98" s="62">
        <f t="shared" si="2"/>
        <v>0</v>
      </c>
      <c r="R98" s="69">
        <f t="array" ref="R98">IF(L98&gt;0,L98*_xlfn.XLOOKUP(R$1,'Instructional Time Calc'!$A:$A,'Instructional Time Calc'!$H:$H,"?"),0)</f>
        <v>0</v>
      </c>
      <c r="S98" s="69">
        <f t="array" ref="S98">IF(M98&gt;0,M98*_xlfn.XLOOKUP(S$1,'Instructional Time Calc'!$A:$A,'Instructional Time Calc'!$H:$H,"?"),0)</f>
        <v>0</v>
      </c>
      <c r="T98" s="69">
        <f t="array" ref="T98">IF(N98&gt;0,N98*_xlfn.XLOOKUP(T$1,'Instructional Time Calc'!$A:$A,'Instructional Time Calc'!$H:$H,"?"),0)</f>
        <v>0</v>
      </c>
      <c r="U98" s="69">
        <f t="array" ref="U98">IF(O98&gt;0,O98*_xlfn.XLOOKUP(U$1,'Instructional Time Calc'!$A:$A,'Instructional Time Calc'!$H:$H,"?"),0)</f>
        <v>0</v>
      </c>
      <c r="V98" s="69">
        <f t="array" ref="V98">IF(P98&gt;0,P98*_xlfn.XLOOKUP(V$1,'Instructional Time Calc'!$A:$A,'Instructional Time Calc'!$H:$H,"?"),0)</f>
        <v>0</v>
      </c>
      <c r="W98" s="69">
        <f t="array" ref="W98">IF(Q98&gt;0,Q98*_xlfn.XLOOKUP(W$1,'Instructional Time Calc'!$A:$A,'Instructional Time Calc'!$H:$H,"?"),0)</f>
        <v>0</v>
      </c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</row>
    <row r="99" spans="1:39" ht="14.4" x14ac:dyDescent="0.3">
      <c r="A99" s="47">
        <v>46370</v>
      </c>
      <c r="B99" s="48" t="str">
        <f t="shared" si="0"/>
        <v>Monday</v>
      </c>
      <c r="C99" s="48" t="s">
        <v>48</v>
      </c>
      <c r="D99" s="50" t="s">
        <v>49</v>
      </c>
      <c r="E99" s="51" t="s">
        <v>50</v>
      </c>
      <c r="F99" s="52"/>
      <c r="G99" s="52" t="s">
        <v>52</v>
      </c>
      <c r="H99" s="52" t="s">
        <v>52</v>
      </c>
      <c r="I99" s="52" t="s">
        <v>52</v>
      </c>
      <c r="J99" s="52" t="s">
        <v>52</v>
      </c>
      <c r="K99" s="52" t="s">
        <v>52</v>
      </c>
      <c r="L99" s="53">
        <f t="shared" ref="L99:P99" si="102">IF(AND($E99="In Session",G99="Yes"),1,IF(AND($E99="In Session",G99="Half Day"),0.5,0))</f>
        <v>1</v>
      </c>
      <c r="M99" s="53">
        <f t="shared" si="102"/>
        <v>1</v>
      </c>
      <c r="N99" s="53">
        <f t="shared" si="102"/>
        <v>1</v>
      </c>
      <c r="O99" s="53">
        <f t="shared" si="102"/>
        <v>1</v>
      </c>
      <c r="P99" s="53">
        <f t="shared" si="102"/>
        <v>1</v>
      </c>
      <c r="Q99" s="53">
        <f t="shared" si="2"/>
        <v>1</v>
      </c>
      <c r="R99" s="54">
        <f t="array" ref="R99">IF(L99&gt;0,L99*_xlfn.XLOOKUP(R$1,'Instructional Time Calc'!$A:$A,'Instructional Time Calc'!$H:$H,"?"),0)</f>
        <v>6.2500000000000009</v>
      </c>
      <c r="S99" s="54">
        <f t="array" ref="S99">IF(M99&gt;0,M99*_xlfn.XLOOKUP(S$1,'Instructional Time Calc'!$A:$A,'Instructional Time Calc'!$H:$H,"?"),0)</f>
        <v>6.5000000000000009</v>
      </c>
      <c r="T99" s="54">
        <f t="array" ref="T99">IF(N99&gt;0,N99*_xlfn.XLOOKUP(T$1,'Instructional Time Calc'!$A:$A,'Instructional Time Calc'!$H:$H,"?"),0)</f>
        <v>6.5000000000000009</v>
      </c>
      <c r="U99" s="54">
        <f t="array" ref="U99">IF(O99&gt;0,O99*_xlfn.XLOOKUP(U$1,'Instructional Time Calc'!$A:$A,'Instructional Time Calc'!$H:$H,"?"),0)</f>
        <v>6.6666666666666679</v>
      </c>
      <c r="V99" s="54">
        <f t="array" ref="V99">IF(P99&gt;0,P99*_xlfn.XLOOKUP(V$1,'Instructional Time Calc'!$A:$A,'Instructional Time Calc'!$H:$H,"?"),0)</f>
        <v>7.1666666666666661</v>
      </c>
      <c r="W99" s="54">
        <f t="array" ref="W99">IF(Q99&gt;0,Q99*_xlfn.XLOOKUP(W$1,'Instructional Time Calc'!$A:$A,'Instructional Time Calc'!$H:$H,"?"),0)</f>
        <v>7.1666666666666661</v>
      </c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</row>
    <row r="100" spans="1:39" ht="14.4" x14ac:dyDescent="0.3">
      <c r="A100" s="47">
        <v>46371</v>
      </c>
      <c r="B100" s="48" t="str">
        <f t="shared" si="0"/>
        <v>Tuesday</v>
      </c>
      <c r="C100" s="48" t="s">
        <v>48</v>
      </c>
      <c r="D100" s="50" t="s">
        <v>49</v>
      </c>
      <c r="E100" s="51" t="s">
        <v>50</v>
      </c>
      <c r="F100" s="59"/>
      <c r="G100" s="59" t="s">
        <v>52</v>
      </c>
      <c r="H100" s="59" t="s">
        <v>52</v>
      </c>
      <c r="I100" s="59" t="s">
        <v>52</v>
      </c>
      <c r="J100" s="59" t="s">
        <v>52</v>
      </c>
      <c r="K100" s="59" t="s">
        <v>52</v>
      </c>
      <c r="L100" s="62">
        <f t="shared" ref="L100:P100" si="103">IF(AND($E100="In Session",G100="Yes"),1,IF(AND($E100="In Session",G100="Half Day"),0.5,0))</f>
        <v>1</v>
      </c>
      <c r="M100" s="62">
        <f t="shared" si="103"/>
        <v>1</v>
      </c>
      <c r="N100" s="62">
        <f t="shared" si="103"/>
        <v>1</v>
      </c>
      <c r="O100" s="62">
        <f t="shared" si="103"/>
        <v>1</v>
      </c>
      <c r="P100" s="62">
        <f t="shared" si="103"/>
        <v>1</v>
      </c>
      <c r="Q100" s="62">
        <f t="shared" si="2"/>
        <v>1</v>
      </c>
      <c r="R100" s="69">
        <f t="array" ref="R100">IF(L100&gt;0,L100*_xlfn.XLOOKUP(R$1,'Instructional Time Calc'!$A:$A,'Instructional Time Calc'!$H:$H,"?"),0)</f>
        <v>6.2500000000000009</v>
      </c>
      <c r="S100" s="69">
        <f t="array" ref="S100">IF(M100&gt;0,M100*_xlfn.XLOOKUP(S$1,'Instructional Time Calc'!$A:$A,'Instructional Time Calc'!$H:$H,"?"),0)</f>
        <v>6.5000000000000009</v>
      </c>
      <c r="T100" s="69">
        <f t="array" ref="T100">IF(N100&gt;0,N100*_xlfn.XLOOKUP(T$1,'Instructional Time Calc'!$A:$A,'Instructional Time Calc'!$H:$H,"?"),0)</f>
        <v>6.5000000000000009</v>
      </c>
      <c r="U100" s="69">
        <f t="array" ref="U100">IF(O100&gt;0,O100*_xlfn.XLOOKUP(U$1,'Instructional Time Calc'!$A:$A,'Instructional Time Calc'!$H:$H,"?"),0)</f>
        <v>6.6666666666666679</v>
      </c>
      <c r="V100" s="69">
        <f t="array" ref="V100">IF(P100&gt;0,P100*_xlfn.XLOOKUP(V$1,'Instructional Time Calc'!$A:$A,'Instructional Time Calc'!$H:$H,"?"),0)</f>
        <v>7.1666666666666661</v>
      </c>
      <c r="W100" s="69">
        <f t="array" ref="W100">IF(Q100&gt;0,Q100*_xlfn.XLOOKUP(W$1,'Instructional Time Calc'!$A:$A,'Instructional Time Calc'!$H:$H,"?"),0)</f>
        <v>7.1666666666666661</v>
      </c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</row>
    <row r="101" spans="1:39" ht="14.4" x14ac:dyDescent="0.3">
      <c r="A101" s="47">
        <v>46372</v>
      </c>
      <c r="B101" s="48" t="str">
        <f t="shared" si="0"/>
        <v>Wednesday</v>
      </c>
      <c r="C101" s="48" t="s">
        <v>48</v>
      </c>
      <c r="D101" s="50" t="s">
        <v>49</v>
      </c>
      <c r="E101" s="51" t="s">
        <v>50</v>
      </c>
      <c r="F101" s="52"/>
      <c r="G101" s="52" t="s">
        <v>52</v>
      </c>
      <c r="H101" s="52" t="s">
        <v>52</v>
      </c>
      <c r="I101" s="52" t="s">
        <v>52</v>
      </c>
      <c r="J101" s="52" t="s">
        <v>52</v>
      </c>
      <c r="K101" s="52" t="s">
        <v>52</v>
      </c>
      <c r="L101" s="53">
        <f t="shared" ref="L101:P101" si="104">IF(AND($E101="In Session",G101="Yes"),1,IF(AND($E101="In Session",G101="Half Day"),0.5,0))</f>
        <v>1</v>
      </c>
      <c r="M101" s="53">
        <f t="shared" si="104"/>
        <v>1</v>
      </c>
      <c r="N101" s="53">
        <f t="shared" si="104"/>
        <v>1</v>
      </c>
      <c r="O101" s="53">
        <f t="shared" si="104"/>
        <v>1</v>
      </c>
      <c r="P101" s="53">
        <f t="shared" si="104"/>
        <v>1</v>
      </c>
      <c r="Q101" s="53">
        <f t="shared" si="2"/>
        <v>1</v>
      </c>
      <c r="R101" s="54">
        <f t="array" ref="R101">IF(L101&gt;0,L101*_xlfn.XLOOKUP(R$1,'Instructional Time Calc'!$A:$A,'Instructional Time Calc'!$H:$H,"?"),0)</f>
        <v>6.2500000000000009</v>
      </c>
      <c r="S101" s="54">
        <f t="array" ref="S101">IF(M101&gt;0,M101*_xlfn.XLOOKUP(S$1,'Instructional Time Calc'!$A:$A,'Instructional Time Calc'!$H:$H,"?"),0)</f>
        <v>6.5000000000000009</v>
      </c>
      <c r="T101" s="54">
        <f t="array" ref="T101">IF(N101&gt;0,N101*_xlfn.XLOOKUP(T$1,'Instructional Time Calc'!$A:$A,'Instructional Time Calc'!$H:$H,"?"),0)</f>
        <v>6.5000000000000009</v>
      </c>
      <c r="U101" s="54">
        <f t="array" ref="U101">IF(O101&gt;0,O101*_xlfn.XLOOKUP(U$1,'Instructional Time Calc'!$A:$A,'Instructional Time Calc'!$H:$H,"?"),0)</f>
        <v>6.6666666666666679</v>
      </c>
      <c r="V101" s="54">
        <f t="array" ref="V101">IF(P101&gt;0,P101*_xlfn.XLOOKUP(V$1,'Instructional Time Calc'!$A:$A,'Instructional Time Calc'!$H:$H,"?"),0)</f>
        <v>7.1666666666666661</v>
      </c>
      <c r="W101" s="54">
        <f t="array" ref="W101">IF(Q101&gt;0,Q101*_xlfn.XLOOKUP(W$1,'Instructional Time Calc'!$A:$A,'Instructional Time Calc'!$H:$H,"?"),0)</f>
        <v>7.1666666666666661</v>
      </c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</row>
    <row r="102" spans="1:39" ht="14.4" x14ac:dyDescent="0.3">
      <c r="A102" s="47">
        <v>46373</v>
      </c>
      <c r="B102" s="48" t="str">
        <f t="shared" si="0"/>
        <v>Thursday</v>
      </c>
      <c r="C102" s="48" t="s">
        <v>48</v>
      </c>
      <c r="D102" s="50" t="s">
        <v>49</v>
      </c>
      <c r="E102" s="51" t="s">
        <v>50</v>
      </c>
      <c r="F102" s="59"/>
      <c r="G102" s="59" t="s">
        <v>52</v>
      </c>
      <c r="H102" s="59" t="s">
        <v>52</v>
      </c>
      <c r="I102" s="59" t="s">
        <v>52</v>
      </c>
      <c r="J102" s="59" t="s">
        <v>52</v>
      </c>
      <c r="K102" s="59" t="s">
        <v>52</v>
      </c>
      <c r="L102" s="62">
        <f t="shared" ref="L102:P102" si="105">IF(AND($E102="In Session",G102="Yes"),1,IF(AND($E102="In Session",G102="Half Day"),0.5,0))</f>
        <v>1</v>
      </c>
      <c r="M102" s="62">
        <f t="shared" si="105"/>
        <v>1</v>
      </c>
      <c r="N102" s="62">
        <f t="shared" si="105"/>
        <v>1</v>
      </c>
      <c r="O102" s="62">
        <f t="shared" si="105"/>
        <v>1</v>
      </c>
      <c r="P102" s="62">
        <f t="shared" si="105"/>
        <v>1</v>
      </c>
      <c r="Q102" s="62">
        <f t="shared" si="2"/>
        <v>1</v>
      </c>
      <c r="R102" s="69">
        <f t="array" ref="R102">IF(L102&gt;0,L102*_xlfn.XLOOKUP(R$1,'Instructional Time Calc'!$A:$A,'Instructional Time Calc'!$H:$H,"?"),0)</f>
        <v>6.2500000000000009</v>
      </c>
      <c r="S102" s="69">
        <f t="array" ref="S102">IF(M102&gt;0,M102*_xlfn.XLOOKUP(S$1,'Instructional Time Calc'!$A:$A,'Instructional Time Calc'!$H:$H,"?"),0)</f>
        <v>6.5000000000000009</v>
      </c>
      <c r="T102" s="69">
        <f t="array" ref="T102">IF(N102&gt;0,N102*_xlfn.XLOOKUP(T$1,'Instructional Time Calc'!$A:$A,'Instructional Time Calc'!$H:$H,"?"),0)</f>
        <v>6.5000000000000009</v>
      </c>
      <c r="U102" s="69">
        <f t="array" ref="U102">IF(O102&gt;0,O102*_xlfn.XLOOKUP(U$1,'Instructional Time Calc'!$A:$A,'Instructional Time Calc'!$H:$H,"?"),0)</f>
        <v>6.6666666666666679</v>
      </c>
      <c r="V102" s="69">
        <f t="array" ref="V102">IF(P102&gt;0,P102*_xlfn.XLOOKUP(V$1,'Instructional Time Calc'!$A:$A,'Instructional Time Calc'!$H:$H,"?"),0)</f>
        <v>7.1666666666666661</v>
      </c>
      <c r="W102" s="69">
        <f t="array" ref="W102">IF(Q102&gt;0,Q102*_xlfn.XLOOKUP(W$1,'Instructional Time Calc'!$A:$A,'Instructional Time Calc'!$H:$H,"?"),0)</f>
        <v>7.1666666666666661</v>
      </c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</row>
    <row r="103" spans="1:39" ht="14.4" x14ac:dyDescent="0.3">
      <c r="A103" s="82">
        <v>46374</v>
      </c>
      <c r="B103" s="83" t="str">
        <f t="shared" si="0"/>
        <v>Friday</v>
      </c>
      <c r="C103" s="83" t="s">
        <v>48</v>
      </c>
      <c r="D103" s="84" t="s">
        <v>49</v>
      </c>
      <c r="E103" s="85" t="s">
        <v>50</v>
      </c>
      <c r="F103" s="85"/>
      <c r="G103" s="52" t="s">
        <v>76</v>
      </c>
      <c r="H103" s="52" t="s">
        <v>76</v>
      </c>
      <c r="I103" s="52" t="s">
        <v>76</v>
      </c>
      <c r="J103" s="52" t="s">
        <v>76</v>
      </c>
      <c r="K103" s="52" t="s">
        <v>76</v>
      </c>
      <c r="L103" s="53">
        <f t="shared" ref="L103:P103" si="106">IF(AND($E103="In Session",G103="Yes"),1,IF(AND($E103="In Session",G103="Half Day"),0.5,0))</f>
        <v>0</v>
      </c>
      <c r="M103" s="53">
        <f t="shared" si="106"/>
        <v>0</v>
      </c>
      <c r="N103" s="53">
        <f t="shared" si="106"/>
        <v>0</v>
      </c>
      <c r="O103" s="53">
        <f t="shared" si="106"/>
        <v>0</v>
      </c>
      <c r="P103" s="53">
        <f t="shared" si="106"/>
        <v>0</v>
      </c>
      <c r="Q103" s="53">
        <f t="shared" si="2"/>
        <v>0</v>
      </c>
      <c r="R103" s="54">
        <f t="array" ref="R103">IF(L103&gt;0,L103*_xlfn.XLOOKUP(R$1,'Instructional Time Calc'!$A:$A,'Instructional Time Calc'!$H:$H,"?"),0)</f>
        <v>0</v>
      </c>
      <c r="S103" s="54">
        <f t="array" ref="S103">IF(M103&gt;0,M103*_xlfn.XLOOKUP(S$1,'Instructional Time Calc'!$A:$A,'Instructional Time Calc'!$H:$H,"?"),0)</f>
        <v>0</v>
      </c>
      <c r="T103" s="54">
        <f t="array" ref="T103">IF(N103&gt;0,N103*_xlfn.XLOOKUP(T$1,'Instructional Time Calc'!$A:$A,'Instructional Time Calc'!$H:$H,"?"),0)</f>
        <v>0</v>
      </c>
      <c r="U103" s="54">
        <f t="array" ref="U103">IF(O103&gt;0,O103*_xlfn.XLOOKUP(U$1,'Instructional Time Calc'!$A:$A,'Instructional Time Calc'!$H:$H,"?"),0)</f>
        <v>0</v>
      </c>
      <c r="V103" s="54">
        <f t="array" ref="V103">IF(P103&gt;0,P103*_xlfn.XLOOKUP(V$1,'Instructional Time Calc'!$A:$A,'Instructional Time Calc'!$H:$H,"?"),0)</f>
        <v>0</v>
      </c>
      <c r="W103" s="54">
        <f t="array" ref="W103">IF(Q103&gt;0,Q103*_xlfn.XLOOKUP(W$1,'Instructional Time Calc'!$A:$A,'Instructional Time Calc'!$H:$H,"?"),0)</f>
        <v>0</v>
      </c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</row>
    <row r="104" spans="1:39" ht="14.4" x14ac:dyDescent="0.3">
      <c r="A104" s="95">
        <v>46375</v>
      </c>
      <c r="B104" s="96" t="str">
        <f t="shared" si="0"/>
        <v>Saturday</v>
      </c>
      <c r="C104" s="96" t="s">
        <v>79</v>
      </c>
      <c r="D104" s="97" t="s">
        <v>49</v>
      </c>
      <c r="E104" s="98" t="s">
        <v>76</v>
      </c>
      <c r="F104" s="100"/>
      <c r="G104" s="100"/>
      <c r="H104" s="100"/>
      <c r="I104" s="100"/>
      <c r="J104" s="100"/>
      <c r="K104" s="100"/>
      <c r="L104" s="62">
        <f t="shared" ref="L104:P104" si="107">IF(AND($E104="In Session",G104="Yes"),1,IF(AND($E104="In Session",G104="Half Day"),0.5,0))</f>
        <v>0</v>
      </c>
      <c r="M104" s="62">
        <f t="shared" si="107"/>
        <v>0</v>
      </c>
      <c r="N104" s="62">
        <f t="shared" si="107"/>
        <v>0</v>
      </c>
      <c r="O104" s="62">
        <f t="shared" si="107"/>
        <v>0</v>
      </c>
      <c r="P104" s="62">
        <f t="shared" si="107"/>
        <v>0</v>
      </c>
      <c r="Q104" s="62">
        <f t="shared" si="2"/>
        <v>0</v>
      </c>
      <c r="R104" s="69">
        <f t="array" ref="R104">IF(L104&gt;0,L104*_xlfn.XLOOKUP(R$1,'Instructional Time Calc'!$A:$A,'Instructional Time Calc'!$H:$H,"?"),0)</f>
        <v>0</v>
      </c>
      <c r="S104" s="69">
        <f t="array" ref="S104">IF(M104&gt;0,M104*_xlfn.XLOOKUP(S$1,'Instructional Time Calc'!$A:$A,'Instructional Time Calc'!$H:$H,"?"),0)</f>
        <v>0</v>
      </c>
      <c r="T104" s="69">
        <f t="array" ref="T104">IF(N104&gt;0,N104*_xlfn.XLOOKUP(T$1,'Instructional Time Calc'!$A:$A,'Instructional Time Calc'!$H:$H,"?"),0)</f>
        <v>0</v>
      </c>
      <c r="U104" s="69">
        <f t="array" ref="U104">IF(O104&gt;0,O104*_xlfn.XLOOKUP(U$1,'Instructional Time Calc'!$A:$A,'Instructional Time Calc'!$H:$H,"?"),0)</f>
        <v>0</v>
      </c>
      <c r="V104" s="69">
        <f t="array" ref="V104">IF(P104&gt;0,P104*_xlfn.XLOOKUP(V$1,'Instructional Time Calc'!$A:$A,'Instructional Time Calc'!$H:$H,"?"),0)</f>
        <v>0</v>
      </c>
      <c r="W104" s="69">
        <f t="array" ref="W104">IF(Q104&gt;0,Q104*_xlfn.XLOOKUP(W$1,'Instructional Time Calc'!$A:$A,'Instructional Time Calc'!$H:$H,"?"),0)</f>
        <v>0</v>
      </c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</row>
    <row r="105" spans="1:39" ht="14.4" x14ac:dyDescent="0.3">
      <c r="A105" s="95">
        <v>46376</v>
      </c>
      <c r="B105" s="96" t="str">
        <f t="shared" si="0"/>
        <v>Sunday</v>
      </c>
      <c r="C105" s="96" t="s">
        <v>79</v>
      </c>
      <c r="D105" s="97" t="s">
        <v>49</v>
      </c>
      <c r="E105" s="98" t="s">
        <v>76</v>
      </c>
      <c r="F105" s="109"/>
      <c r="G105" s="109"/>
      <c r="H105" s="109"/>
      <c r="I105" s="109"/>
      <c r="J105" s="109"/>
      <c r="K105" s="109"/>
      <c r="L105" s="53">
        <f t="shared" ref="L105:P105" si="108">IF(AND($E105="In Session",G105="Yes"),1,IF(AND($E105="In Session",G105="Half Day"),0.5,0))</f>
        <v>0</v>
      </c>
      <c r="M105" s="53">
        <f t="shared" si="108"/>
        <v>0</v>
      </c>
      <c r="N105" s="53">
        <f t="shared" si="108"/>
        <v>0</v>
      </c>
      <c r="O105" s="53">
        <f t="shared" si="108"/>
        <v>0</v>
      </c>
      <c r="P105" s="53">
        <f t="shared" si="108"/>
        <v>0</v>
      </c>
      <c r="Q105" s="53">
        <f t="shared" si="2"/>
        <v>0</v>
      </c>
      <c r="R105" s="54">
        <f t="array" ref="R105">IF(L105&gt;0,L105*_xlfn.XLOOKUP(R$1,'Instructional Time Calc'!$A:$A,'Instructional Time Calc'!$H:$H,"?"),0)</f>
        <v>0</v>
      </c>
      <c r="S105" s="54">
        <f t="array" ref="S105">IF(M105&gt;0,M105*_xlfn.XLOOKUP(S$1,'Instructional Time Calc'!$A:$A,'Instructional Time Calc'!$H:$H,"?"),0)</f>
        <v>0</v>
      </c>
      <c r="T105" s="54">
        <f t="array" ref="T105">IF(N105&gt;0,N105*_xlfn.XLOOKUP(T$1,'Instructional Time Calc'!$A:$A,'Instructional Time Calc'!$H:$H,"?"),0)</f>
        <v>0</v>
      </c>
      <c r="U105" s="54">
        <f t="array" ref="U105">IF(O105&gt;0,O105*_xlfn.XLOOKUP(U$1,'Instructional Time Calc'!$A:$A,'Instructional Time Calc'!$H:$H,"?"),0)</f>
        <v>0</v>
      </c>
      <c r="V105" s="54">
        <f t="array" ref="V105">IF(P105&gt;0,P105*_xlfn.XLOOKUP(V$1,'Instructional Time Calc'!$A:$A,'Instructional Time Calc'!$H:$H,"?"),0)</f>
        <v>0</v>
      </c>
      <c r="W105" s="54">
        <f t="array" ref="W105">IF(Q105&gt;0,Q105*_xlfn.XLOOKUP(W$1,'Instructional Time Calc'!$A:$A,'Instructional Time Calc'!$H:$H,"?"),0)</f>
        <v>0</v>
      </c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</row>
    <row r="106" spans="1:39" ht="14.4" x14ac:dyDescent="0.3">
      <c r="A106" s="169">
        <v>46377</v>
      </c>
      <c r="B106" s="48" t="str">
        <f t="shared" si="0"/>
        <v>Monday</v>
      </c>
      <c r="C106" s="170" t="s">
        <v>48</v>
      </c>
      <c r="D106" s="171" t="s">
        <v>181</v>
      </c>
      <c r="E106" s="209" t="s">
        <v>76</v>
      </c>
      <c r="F106" s="208" t="s">
        <v>115</v>
      </c>
      <c r="G106" s="208"/>
      <c r="H106" s="208"/>
      <c r="I106" s="208"/>
      <c r="J106" s="208"/>
      <c r="K106" s="208"/>
      <c r="L106" s="62">
        <f t="shared" ref="L106:P106" si="109">IF(AND($E106="In Session",G106="Yes"),1,IF(AND($E106="In Session",G106="Half Day"),0.5,0))</f>
        <v>0</v>
      </c>
      <c r="M106" s="62">
        <f t="shared" si="109"/>
        <v>0</v>
      </c>
      <c r="N106" s="62">
        <f t="shared" si="109"/>
        <v>0</v>
      </c>
      <c r="O106" s="62">
        <f t="shared" si="109"/>
        <v>0</v>
      </c>
      <c r="P106" s="62">
        <f t="shared" si="109"/>
        <v>0</v>
      </c>
      <c r="Q106" s="62">
        <f t="shared" si="2"/>
        <v>0</v>
      </c>
      <c r="R106" s="69">
        <f t="array" ref="R106">IF(L106&gt;0,L106*_xlfn.XLOOKUP(R$1,'Instructional Time Calc'!$A:$A,'Instructional Time Calc'!$H:$H,"?"),0)</f>
        <v>0</v>
      </c>
      <c r="S106" s="69">
        <f t="array" ref="S106">IF(M106&gt;0,M106*_xlfn.XLOOKUP(S$1,'Instructional Time Calc'!$A:$A,'Instructional Time Calc'!$H:$H,"?"),0)</f>
        <v>0</v>
      </c>
      <c r="T106" s="69">
        <f t="array" ref="T106">IF(N106&gt;0,N106*_xlfn.XLOOKUP(T$1,'Instructional Time Calc'!$A:$A,'Instructional Time Calc'!$H:$H,"?"),0)</f>
        <v>0</v>
      </c>
      <c r="U106" s="69">
        <f t="array" ref="U106">IF(O106&gt;0,O106*_xlfn.XLOOKUP(U$1,'Instructional Time Calc'!$A:$A,'Instructional Time Calc'!$H:$H,"?"),0)</f>
        <v>0</v>
      </c>
      <c r="V106" s="69">
        <f t="array" ref="V106">IF(P106&gt;0,P106*_xlfn.XLOOKUP(V$1,'Instructional Time Calc'!$A:$A,'Instructional Time Calc'!$H:$H,"?"),0)</f>
        <v>0</v>
      </c>
      <c r="W106" s="69">
        <f t="array" ref="W106">IF(Q106&gt;0,Q106*_xlfn.XLOOKUP(W$1,'Instructional Time Calc'!$A:$A,'Instructional Time Calc'!$H:$H,"?"),0)</f>
        <v>0</v>
      </c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</row>
    <row r="107" spans="1:39" ht="14.4" x14ac:dyDescent="0.3">
      <c r="A107" s="169">
        <v>46378</v>
      </c>
      <c r="B107" s="48" t="str">
        <f t="shared" si="0"/>
        <v>Tuesday</v>
      </c>
      <c r="C107" s="170" t="s">
        <v>48</v>
      </c>
      <c r="D107" s="171" t="s">
        <v>181</v>
      </c>
      <c r="E107" s="209" t="s">
        <v>76</v>
      </c>
      <c r="F107" s="172" t="s">
        <v>115</v>
      </c>
      <c r="G107" s="172"/>
      <c r="H107" s="172"/>
      <c r="I107" s="172"/>
      <c r="J107" s="172"/>
      <c r="K107" s="172"/>
      <c r="L107" s="53">
        <f t="shared" ref="L107:P107" si="110">IF(AND($E107="In Session",G107="Yes"),1,IF(AND($E107="In Session",G107="Half Day"),0.5,0))</f>
        <v>0</v>
      </c>
      <c r="M107" s="53">
        <f t="shared" si="110"/>
        <v>0</v>
      </c>
      <c r="N107" s="53">
        <f t="shared" si="110"/>
        <v>0</v>
      </c>
      <c r="O107" s="53">
        <f t="shared" si="110"/>
        <v>0</v>
      </c>
      <c r="P107" s="53">
        <f t="shared" si="110"/>
        <v>0</v>
      </c>
      <c r="Q107" s="53">
        <f t="shared" si="2"/>
        <v>0</v>
      </c>
      <c r="R107" s="54">
        <f t="array" ref="R107">IF(L107&gt;0,L107*_xlfn.XLOOKUP(R$1,'Instructional Time Calc'!$A:$A,'Instructional Time Calc'!$H:$H,"?"),0)</f>
        <v>0</v>
      </c>
      <c r="S107" s="54">
        <f t="array" ref="S107">IF(M107&gt;0,M107*_xlfn.XLOOKUP(S$1,'Instructional Time Calc'!$A:$A,'Instructional Time Calc'!$H:$H,"?"),0)</f>
        <v>0</v>
      </c>
      <c r="T107" s="54">
        <f t="array" ref="T107">IF(N107&gt;0,N107*_xlfn.XLOOKUP(T$1,'Instructional Time Calc'!$A:$A,'Instructional Time Calc'!$H:$H,"?"),0)</f>
        <v>0</v>
      </c>
      <c r="U107" s="54">
        <f t="array" ref="U107">IF(O107&gt;0,O107*_xlfn.XLOOKUP(U$1,'Instructional Time Calc'!$A:$A,'Instructional Time Calc'!$H:$H,"?"),0)</f>
        <v>0</v>
      </c>
      <c r="V107" s="54">
        <f t="array" ref="V107">IF(P107&gt;0,P107*_xlfn.XLOOKUP(V$1,'Instructional Time Calc'!$A:$A,'Instructional Time Calc'!$H:$H,"?"),0)</f>
        <v>0</v>
      </c>
      <c r="W107" s="54">
        <f t="array" ref="W107">IF(Q107&gt;0,Q107*_xlfn.XLOOKUP(W$1,'Instructional Time Calc'!$A:$A,'Instructional Time Calc'!$H:$H,"?"),0)</f>
        <v>0</v>
      </c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</row>
    <row r="108" spans="1:39" ht="14.4" x14ac:dyDescent="0.3">
      <c r="A108" s="169">
        <v>46379</v>
      </c>
      <c r="B108" s="48" t="str">
        <f t="shared" si="0"/>
        <v>Wednesday</v>
      </c>
      <c r="C108" s="170" t="s">
        <v>48</v>
      </c>
      <c r="D108" s="171" t="s">
        <v>181</v>
      </c>
      <c r="E108" s="209" t="s">
        <v>76</v>
      </c>
      <c r="F108" s="208" t="s">
        <v>115</v>
      </c>
      <c r="G108" s="208"/>
      <c r="H108" s="208"/>
      <c r="I108" s="208"/>
      <c r="J108" s="208"/>
      <c r="K108" s="208"/>
      <c r="L108" s="62">
        <f t="shared" ref="L108:P108" si="111">IF(AND($E108="In Session",G108="Yes"),1,IF(AND($E108="In Session",G108="Half Day"),0.5,0))</f>
        <v>0</v>
      </c>
      <c r="M108" s="62">
        <f t="shared" si="111"/>
        <v>0</v>
      </c>
      <c r="N108" s="62">
        <f t="shared" si="111"/>
        <v>0</v>
      </c>
      <c r="O108" s="62">
        <f t="shared" si="111"/>
        <v>0</v>
      </c>
      <c r="P108" s="62">
        <f t="shared" si="111"/>
        <v>0</v>
      </c>
      <c r="Q108" s="62">
        <f t="shared" si="2"/>
        <v>0</v>
      </c>
      <c r="R108" s="69">
        <f t="array" ref="R108">IF(L108&gt;0,L108*_xlfn.XLOOKUP(R$1,'Instructional Time Calc'!$A:$A,'Instructional Time Calc'!$H:$H,"?"),0)</f>
        <v>0</v>
      </c>
      <c r="S108" s="69">
        <f t="array" ref="S108">IF(M108&gt;0,M108*_xlfn.XLOOKUP(S$1,'Instructional Time Calc'!$A:$A,'Instructional Time Calc'!$H:$H,"?"),0)</f>
        <v>0</v>
      </c>
      <c r="T108" s="69">
        <f t="array" ref="T108">IF(N108&gt;0,N108*_xlfn.XLOOKUP(T$1,'Instructional Time Calc'!$A:$A,'Instructional Time Calc'!$H:$H,"?"),0)</f>
        <v>0</v>
      </c>
      <c r="U108" s="69">
        <f t="array" ref="U108">IF(O108&gt;0,O108*_xlfn.XLOOKUP(U$1,'Instructional Time Calc'!$A:$A,'Instructional Time Calc'!$H:$H,"?"),0)</f>
        <v>0</v>
      </c>
      <c r="V108" s="69">
        <f t="array" ref="V108">IF(P108&gt;0,P108*_xlfn.XLOOKUP(V$1,'Instructional Time Calc'!$A:$A,'Instructional Time Calc'!$H:$H,"?"),0)</f>
        <v>0</v>
      </c>
      <c r="W108" s="69">
        <f t="array" ref="W108">IF(Q108&gt;0,Q108*_xlfn.XLOOKUP(W$1,'Instructional Time Calc'!$A:$A,'Instructional Time Calc'!$H:$H,"?"),0)</f>
        <v>0</v>
      </c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</row>
    <row r="109" spans="1:39" ht="14.4" x14ac:dyDescent="0.3">
      <c r="A109" s="169">
        <v>46380</v>
      </c>
      <c r="B109" s="48" t="str">
        <f t="shared" si="0"/>
        <v>Thursday</v>
      </c>
      <c r="C109" s="170" t="s">
        <v>48</v>
      </c>
      <c r="D109" s="171" t="s">
        <v>181</v>
      </c>
      <c r="E109" s="209" t="s">
        <v>76</v>
      </c>
      <c r="F109" s="172" t="s">
        <v>115</v>
      </c>
      <c r="G109" s="172"/>
      <c r="H109" s="172"/>
      <c r="I109" s="172"/>
      <c r="J109" s="172"/>
      <c r="K109" s="172"/>
      <c r="L109" s="53">
        <f t="shared" ref="L109:P109" si="112">IF(AND($E109="In Session",G109="Yes"),1,IF(AND($E109="In Session",G109="Half Day"),0.5,0))</f>
        <v>0</v>
      </c>
      <c r="M109" s="53">
        <f t="shared" si="112"/>
        <v>0</v>
      </c>
      <c r="N109" s="53">
        <f t="shared" si="112"/>
        <v>0</v>
      </c>
      <c r="O109" s="53">
        <f t="shared" si="112"/>
        <v>0</v>
      </c>
      <c r="P109" s="53">
        <f t="shared" si="112"/>
        <v>0</v>
      </c>
      <c r="Q109" s="53">
        <f t="shared" si="2"/>
        <v>0</v>
      </c>
      <c r="R109" s="54">
        <f t="array" ref="R109">IF(L109&gt;0,L109*_xlfn.XLOOKUP(R$1,'Instructional Time Calc'!$A:$A,'Instructional Time Calc'!$H:$H,"?"),0)</f>
        <v>0</v>
      </c>
      <c r="S109" s="54">
        <f t="array" ref="S109">IF(M109&gt;0,M109*_xlfn.XLOOKUP(S$1,'Instructional Time Calc'!$A:$A,'Instructional Time Calc'!$H:$H,"?"),0)</f>
        <v>0</v>
      </c>
      <c r="T109" s="54">
        <f t="array" ref="T109">IF(N109&gt;0,N109*_xlfn.XLOOKUP(T$1,'Instructional Time Calc'!$A:$A,'Instructional Time Calc'!$H:$H,"?"),0)</f>
        <v>0</v>
      </c>
      <c r="U109" s="54">
        <f t="array" ref="U109">IF(O109&gt;0,O109*_xlfn.XLOOKUP(U$1,'Instructional Time Calc'!$A:$A,'Instructional Time Calc'!$H:$H,"?"),0)</f>
        <v>0</v>
      </c>
      <c r="V109" s="54">
        <f t="array" ref="V109">IF(P109&gt;0,P109*_xlfn.XLOOKUP(V$1,'Instructional Time Calc'!$A:$A,'Instructional Time Calc'!$H:$H,"?"),0)</f>
        <v>0</v>
      </c>
      <c r="W109" s="54">
        <f t="array" ref="W109">IF(Q109&gt;0,Q109*_xlfn.XLOOKUP(W$1,'Instructional Time Calc'!$A:$A,'Instructional Time Calc'!$H:$H,"?"),0)</f>
        <v>0</v>
      </c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</row>
    <row r="110" spans="1:39" ht="14.4" x14ac:dyDescent="0.3">
      <c r="A110" s="169">
        <v>46381</v>
      </c>
      <c r="B110" s="48" t="str">
        <f t="shared" si="0"/>
        <v>Friday</v>
      </c>
      <c r="C110" s="170" t="s">
        <v>48</v>
      </c>
      <c r="D110" s="171" t="s">
        <v>182</v>
      </c>
      <c r="E110" s="209" t="s">
        <v>76</v>
      </c>
      <c r="F110" s="59" t="s">
        <v>117</v>
      </c>
      <c r="G110" s="59" t="s">
        <v>76</v>
      </c>
      <c r="H110" s="59" t="s">
        <v>76</v>
      </c>
      <c r="I110" s="59" t="s">
        <v>76</v>
      </c>
      <c r="J110" s="59" t="s">
        <v>76</v>
      </c>
      <c r="K110" s="59" t="s">
        <v>76</v>
      </c>
      <c r="L110" s="62">
        <f t="shared" ref="L110:P110" si="113">IF(AND($E110="In Session",G110="Yes"),1,IF(AND($E110="In Session",G110="Half Day"),0.5,0))</f>
        <v>0</v>
      </c>
      <c r="M110" s="62">
        <f t="shared" si="113"/>
        <v>0</v>
      </c>
      <c r="N110" s="62">
        <f t="shared" si="113"/>
        <v>0</v>
      </c>
      <c r="O110" s="62">
        <f t="shared" si="113"/>
        <v>0</v>
      </c>
      <c r="P110" s="62">
        <f t="shared" si="113"/>
        <v>0</v>
      </c>
      <c r="Q110" s="62">
        <f t="shared" si="2"/>
        <v>0</v>
      </c>
      <c r="R110" s="69">
        <f t="array" ref="R110">IF(L110&gt;0,L110*_xlfn.XLOOKUP(R$1,'Instructional Time Calc'!$A:$A,'Instructional Time Calc'!$H:$H,"?"),0)</f>
        <v>0</v>
      </c>
      <c r="S110" s="69">
        <f t="array" ref="S110">IF(M110&gt;0,M110*_xlfn.XLOOKUP(S$1,'Instructional Time Calc'!$A:$A,'Instructional Time Calc'!$H:$H,"?"),0)</f>
        <v>0</v>
      </c>
      <c r="T110" s="69">
        <f t="array" ref="T110">IF(N110&gt;0,N110*_xlfn.XLOOKUP(T$1,'Instructional Time Calc'!$A:$A,'Instructional Time Calc'!$H:$H,"?"),0)</f>
        <v>0</v>
      </c>
      <c r="U110" s="69">
        <f t="array" ref="U110">IF(O110&gt;0,O110*_xlfn.XLOOKUP(U$1,'Instructional Time Calc'!$A:$A,'Instructional Time Calc'!$H:$H,"?"),0)</f>
        <v>0</v>
      </c>
      <c r="V110" s="69">
        <f t="array" ref="V110">IF(P110&gt;0,P110*_xlfn.XLOOKUP(V$1,'Instructional Time Calc'!$A:$A,'Instructional Time Calc'!$H:$H,"?"),0)</f>
        <v>0</v>
      </c>
      <c r="W110" s="69">
        <f t="array" ref="W110">IF(Q110&gt;0,Q110*_xlfn.XLOOKUP(W$1,'Instructional Time Calc'!$A:$A,'Instructional Time Calc'!$H:$H,"?"),0)</f>
        <v>0</v>
      </c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</row>
    <row r="111" spans="1:39" ht="14.4" x14ac:dyDescent="0.3">
      <c r="A111" s="95">
        <v>46382</v>
      </c>
      <c r="B111" s="96" t="str">
        <f t="shared" si="0"/>
        <v>Saturday</v>
      </c>
      <c r="C111" s="96" t="s">
        <v>79</v>
      </c>
      <c r="D111" s="97" t="s">
        <v>49</v>
      </c>
      <c r="E111" s="98" t="s">
        <v>76</v>
      </c>
      <c r="F111" s="109"/>
      <c r="G111" s="109"/>
      <c r="H111" s="109"/>
      <c r="I111" s="109"/>
      <c r="J111" s="109"/>
      <c r="K111" s="109"/>
      <c r="L111" s="53">
        <f t="shared" ref="L111:P111" si="114">IF(AND($E111="In Session",G111="Yes"),1,IF(AND($E111="In Session",G111="Half Day"),0.5,0))</f>
        <v>0</v>
      </c>
      <c r="M111" s="53">
        <f t="shared" si="114"/>
        <v>0</v>
      </c>
      <c r="N111" s="53">
        <f t="shared" si="114"/>
        <v>0</v>
      </c>
      <c r="O111" s="53">
        <f t="shared" si="114"/>
        <v>0</v>
      </c>
      <c r="P111" s="53">
        <f t="shared" si="114"/>
        <v>0</v>
      </c>
      <c r="Q111" s="53">
        <f t="shared" si="2"/>
        <v>0</v>
      </c>
      <c r="R111" s="54">
        <f t="array" ref="R111">IF(L111&gt;0,L111*_xlfn.XLOOKUP(R$1,'Instructional Time Calc'!$A:$A,'Instructional Time Calc'!$H:$H,"?"),0)</f>
        <v>0</v>
      </c>
      <c r="S111" s="54">
        <f t="array" ref="S111">IF(M111&gt;0,M111*_xlfn.XLOOKUP(S$1,'Instructional Time Calc'!$A:$A,'Instructional Time Calc'!$H:$H,"?"),0)</f>
        <v>0</v>
      </c>
      <c r="T111" s="54">
        <f t="array" ref="T111">IF(N111&gt;0,N111*_xlfn.XLOOKUP(T$1,'Instructional Time Calc'!$A:$A,'Instructional Time Calc'!$H:$H,"?"),0)</f>
        <v>0</v>
      </c>
      <c r="U111" s="54">
        <f t="array" ref="U111">IF(O111&gt;0,O111*_xlfn.XLOOKUP(U$1,'Instructional Time Calc'!$A:$A,'Instructional Time Calc'!$H:$H,"?"),0)</f>
        <v>0</v>
      </c>
      <c r="V111" s="54">
        <f t="array" ref="V111">IF(P111&gt;0,P111*_xlfn.XLOOKUP(V$1,'Instructional Time Calc'!$A:$A,'Instructional Time Calc'!$H:$H,"?"),0)</f>
        <v>0</v>
      </c>
      <c r="W111" s="54">
        <f t="array" ref="W111">IF(Q111&gt;0,Q111*_xlfn.XLOOKUP(W$1,'Instructional Time Calc'!$A:$A,'Instructional Time Calc'!$H:$H,"?"),0)</f>
        <v>0</v>
      </c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</row>
    <row r="112" spans="1:39" ht="14.4" x14ac:dyDescent="0.3">
      <c r="A112" s="95">
        <v>46383</v>
      </c>
      <c r="B112" s="96" t="str">
        <f t="shared" si="0"/>
        <v>Sunday</v>
      </c>
      <c r="C112" s="96" t="s">
        <v>79</v>
      </c>
      <c r="D112" s="97" t="s">
        <v>49</v>
      </c>
      <c r="E112" s="98" t="s">
        <v>76</v>
      </c>
      <c r="F112" s="100"/>
      <c r="G112" s="100"/>
      <c r="H112" s="100"/>
      <c r="I112" s="100"/>
      <c r="J112" s="100"/>
      <c r="K112" s="100"/>
      <c r="L112" s="62">
        <f t="shared" ref="L112:P112" si="115">IF(AND($E112="In Session",G112="Yes"),1,IF(AND($E112="In Session",G112="Half Day"),0.5,0))</f>
        <v>0</v>
      </c>
      <c r="M112" s="62">
        <f t="shared" si="115"/>
        <v>0</v>
      </c>
      <c r="N112" s="62">
        <f t="shared" si="115"/>
        <v>0</v>
      </c>
      <c r="O112" s="62">
        <f t="shared" si="115"/>
        <v>0</v>
      </c>
      <c r="P112" s="62">
        <f t="shared" si="115"/>
        <v>0</v>
      </c>
      <c r="Q112" s="62">
        <f t="shared" si="2"/>
        <v>0</v>
      </c>
      <c r="R112" s="69">
        <f t="array" ref="R112">IF(L112&gt;0,L112*_xlfn.XLOOKUP(R$1,'Instructional Time Calc'!$A:$A,'Instructional Time Calc'!$H:$H,"?"),0)</f>
        <v>0</v>
      </c>
      <c r="S112" s="69">
        <f t="array" ref="S112">IF(M112&gt;0,M112*_xlfn.XLOOKUP(S$1,'Instructional Time Calc'!$A:$A,'Instructional Time Calc'!$H:$H,"?"),0)</f>
        <v>0</v>
      </c>
      <c r="T112" s="69">
        <f t="array" ref="T112">IF(N112&gt;0,N112*_xlfn.XLOOKUP(T$1,'Instructional Time Calc'!$A:$A,'Instructional Time Calc'!$H:$H,"?"),0)</f>
        <v>0</v>
      </c>
      <c r="U112" s="69">
        <f t="array" ref="U112">IF(O112&gt;0,O112*_xlfn.XLOOKUP(U$1,'Instructional Time Calc'!$A:$A,'Instructional Time Calc'!$H:$H,"?"),0)</f>
        <v>0</v>
      </c>
      <c r="V112" s="69">
        <f t="array" ref="V112">IF(P112&gt;0,P112*_xlfn.XLOOKUP(V$1,'Instructional Time Calc'!$A:$A,'Instructional Time Calc'!$H:$H,"?"),0)</f>
        <v>0</v>
      </c>
      <c r="W112" s="69">
        <f t="array" ref="W112">IF(Q112&gt;0,Q112*_xlfn.XLOOKUP(W$1,'Instructional Time Calc'!$A:$A,'Instructional Time Calc'!$H:$H,"?"),0)</f>
        <v>0</v>
      </c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</row>
    <row r="113" spans="1:39" ht="14.4" x14ac:dyDescent="0.3">
      <c r="A113" s="169">
        <v>46384</v>
      </c>
      <c r="B113" s="48" t="str">
        <f t="shared" si="0"/>
        <v>Monday</v>
      </c>
      <c r="C113" s="170" t="s">
        <v>48</v>
      </c>
      <c r="D113" s="171" t="s">
        <v>181</v>
      </c>
      <c r="E113" s="209" t="s">
        <v>76</v>
      </c>
      <c r="F113" s="172" t="s">
        <v>115</v>
      </c>
      <c r="G113" s="172"/>
      <c r="H113" s="172"/>
      <c r="I113" s="172"/>
      <c r="J113" s="172"/>
      <c r="K113" s="172"/>
      <c r="L113" s="53">
        <f t="shared" ref="L113:P113" si="116">IF(AND($E113="In Session",G113="Yes"),1,IF(AND($E113="In Session",G113="Half Day"),0.5,0))</f>
        <v>0</v>
      </c>
      <c r="M113" s="53">
        <f t="shared" si="116"/>
        <v>0</v>
      </c>
      <c r="N113" s="53">
        <f t="shared" si="116"/>
        <v>0</v>
      </c>
      <c r="O113" s="53">
        <f t="shared" si="116"/>
        <v>0</v>
      </c>
      <c r="P113" s="53">
        <f t="shared" si="116"/>
        <v>0</v>
      </c>
      <c r="Q113" s="53">
        <f t="shared" si="2"/>
        <v>0</v>
      </c>
      <c r="R113" s="54">
        <f t="array" ref="R113">IF(L113&gt;0,L113*_xlfn.XLOOKUP(R$1,'Instructional Time Calc'!$A:$A,'Instructional Time Calc'!$H:$H,"?"),0)</f>
        <v>0</v>
      </c>
      <c r="S113" s="54">
        <f t="array" ref="S113">IF(M113&gt;0,M113*_xlfn.XLOOKUP(S$1,'Instructional Time Calc'!$A:$A,'Instructional Time Calc'!$H:$H,"?"),0)</f>
        <v>0</v>
      </c>
      <c r="T113" s="54">
        <f t="array" ref="T113">IF(N113&gt;0,N113*_xlfn.XLOOKUP(T$1,'Instructional Time Calc'!$A:$A,'Instructional Time Calc'!$H:$H,"?"),0)</f>
        <v>0</v>
      </c>
      <c r="U113" s="54">
        <f t="array" ref="U113">IF(O113&gt;0,O113*_xlfn.XLOOKUP(U$1,'Instructional Time Calc'!$A:$A,'Instructional Time Calc'!$H:$H,"?"),0)</f>
        <v>0</v>
      </c>
      <c r="V113" s="54">
        <f t="array" ref="V113">IF(P113&gt;0,P113*_xlfn.XLOOKUP(V$1,'Instructional Time Calc'!$A:$A,'Instructional Time Calc'!$H:$H,"?"),0)</f>
        <v>0</v>
      </c>
      <c r="W113" s="54">
        <f t="array" ref="W113">IF(Q113&gt;0,Q113*_xlfn.XLOOKUP(W$1,'Instructional Time Calc'!$A:$A,'Instructional Time Calc'!$H:$H,"?"),0)</f>
        <v>0</v>
      </c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</row>
    <row r="114" spans="1:39" ht="14.4" x14ac:dyDescent="0.3">
      <c r="A114" s="169">
        <v>46385</v>
      </c>
      <c r="B114" s="48" t="str">
        <f t="shared" si="0"/>
        <v>Tuesday</v>
      </c>
      <c r="C114" s="170" t="s">
        <v>48</v>
      </c>
      <c r="D114" s="171" t="s">
        <v>181</v>
      </c>
      <c r="E114" s="209" t="s">
        <v>76</v>
      </c>
      <c r="F114" s="208" t="s">
        <v>115</v>
      </c>
      <c r="G114" s="208"/>
      <c r="H114" s="208"/>
      <c r="I114" s="208"/>
      <c r="J114" s="208"/>
      <c r="K114" s="208"/>
      <c r="L114" s="62">
        <f t="shared" ref="L114:P114" si="117">IF(AND($E114="In Session",G114="Yes"),1,IF(AND($E114="In Session",G114="Half Day"),0.5,0))</f>
        <v>0</v>
      </c>
      <c r="M114" s="62">
        <f t="shared" si="117"/>
        <v>0</v>
      </c>
      <c r="N114" s="62">
        <f t="shared" si="117"/>
        <v>0</v>
      </c>
      <c r="O114" s="62">
        <f t="shared" si="117"/>
        <v>0</v>
      </c>
      <c r="P114" s="62">
        <f t="shared" si="117"/>
        <v>0</v>
      </c>
      <c r="Q114" s="62">
        <f t="shared" si="2"/>
        <v>0</v>
      </c>
      <c r="R114" s="69">
        <f t="array" ref="R114">IF(L114&gt;0,L114*_xlfn.XLOOKUP(R$1,'Instructional Time Calc'!$A:$A,'Instructional Time Calc'!$H:$H,"?"),0)</f>
        <v>0</v>
      </c>
      <c r="S114" s="69">
        <f t="array" ref="S114">IF(M114&gt;0,M114*_xlfn.XLOOKUP(S$1,'Instructional Time Calc'!$A:$A,'Instructional Time Calc'!$H:$H,"?"),0)</f>
        <v>0</v>
      </c>
      <c r="T114" s="69">
        <f t="array" ref="T114">IF(N114&gt;0,N114*_xlfn.XLOOKUP(T$1,'Instructional Time Calc'!$A:$A,'Instructional Time Calc'!$H:$H,"?"),0)</f>
        <v>0</v>
      </c>
      <c r="U114" s="69">
        <f t="array" ref="U114">IF(O114&gt;0,O114*_xlfn.XLOOKUP(U$1,'Instructional Time Calc'!$A:$A,'Instructional Time Calc'!$H:$H,"?"),0)</f>
        <v>0</v>
      </c>
      <c r="V114" s="69">
        <f t="array" ref="V114">IF(P114&gt;0,P114*_xlfn.XLOOKUP(V$1,'Instructional Time Calc'!$A:$A,'Instructional Time Calc'!$H:$H,"?"),0)</f>
        <v>0</v>
      </c>
      <c r="W114" s="69">
        <f t="array" ref="W114">IF(Q114&gt;0,Q114*_xlfn.XLOOKUP(W$1,'Instructional Time Calc'!$A:$A,'Instructional Time Calc'!$H:$H,"?"),0)</f>
        <v>0</v>
      </c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</row>
    <row r="115" spans="1:39" ht="14.4" x14ac:dyDescent="0.3">
      <c r="A115" s="169">
        <v>46386</v>
      </c>
      <c r="B115" s="48" t="str">
        <f t="shared" si="0"/>
        <v>Wednesday</v>
      </c>
      <c r="C115" s="170" t="s">
        <v>48</v>
      </c>
      <c r="D115" s="171" t="s">
        <v>181</v>
      </c>
      <c r="E115" s="209" t="s">
        <v>76</v>
      </c>
      <c r="F115" s="172" t="s">
        <v>115</v>
      </c>
      <c r="G115" s="172"/>
      <c r="H115" s="172"/>
      <c r="I115" s="172"/>
      <c r="J115" s="172"/>
      <c r="K115" s="172"/>
      <c r="L115" s="53">
        <f t="shared" ref="L115:P115" si="118">IF(AND($E115="In Session",G115="Yes"),1,IF(AND($E115="In Session",G115="Half Day"),0.5,0))</f>
        <v>0</v>
      </c>
      <c r="M115" s="53">
        <f t="shared" si="118"/>
        <v>0</v>
      </c>
      <c r="N115" s="53">
        <f t="shared" si="118"/>
        <v>0</v>
      </c>
      <c r="O115" s="53">
        <f t="shared" si="118"/>
        <v>0</v>
      </c>
      <c r="P115" s="53">
        <f t="shared" si="118"/>
        <v>0</v>
      </c>
      <c r="Q115" s="53">
        <f t="shared" si="2"/>
        <v>0</v>
      </c>
      <c r="R115" s="54">
        <f t="array" ref="R115">IF(L115&gt;0,L115*_xlfn.XLOOKUP(R$1,'Instructional Time Calc'!$A:$A,'Instructional Time Calc'!$H:$H,"?"),0)</f>
        <v>0</v>
      </c>
      <c r="S115" s="54">
        <f t="array" ref="S115">IF(M115&gt;0,M115*_xlfn.XLOOKUP(S$1,'Instructional Time Calc'!$A:$A,'Instructional Time Calc'!$H:$H,"?"),0)</f>
        <v>0</v>
      </c>
      <c r="T115" s="54">
        <f t="array" ref="T115">IF(N115&gt;0,N115*_xlfn.XLOOKUP(T$1,'Instructional Time Calc'!$A:$A,'Instructional Time Calc'!$H:$H,"?"),0)</f>
        <v>0</v>
      </c>
      <c r="U115" s="54">
        <f t="array" ref="U115">IF(O115&gt;0,O115*_xlfn.XLOOKUP(U$1,'Instructional Time Calc'!$A:$A,'Instructional Time Calc'!$H:$H,"?"),0)</f>
        <v>0</v>
      </c>
      <c r="V115" s="54">
        <f t="array" ref="V115">IF(P115&gt;0,P115*_xlfn.XLOOKUP(V$1,'Instructional Time Calc'!$A:$A,'Instructional Time Calc'!$H:$H,"?"),0)</f>
        <v>0</v>
      </c>
      <c r="W115" s="54">
        <f t="array" ref="W115">IF(Q115&gt;0,Q115*_xlfn.XLOOKUP(W$1,'Instructional Time Calc'!$A:$A,'Instructional Time Calc'!$H:$H,"?"),0)</f>
        <v>0</v>
      </c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</row>
    <row r="116" spans="1:39" ht="14.4" x14ac:dyDescent="0.3">
      <c r="A116" s="169">
        <v>46387</v>
      </c>
      <c r="B116" s="48" t="str">
        <f t="shared" si="0"/>
        <v>Thursday</v>
      </c>
      <c r="C116" s="170" t="s">
        <v>48</v>
      </c>
      <c r="D116" s="171" t="s">
        <v>181</v>
      </c>
      <c r="E116" s="209" t="s">
        <v>76</v>
      </c>
      <c r="F116" s="208" t="s">
        <v>115</v>
      </c>
      <c r="G116" s="208"/>
      <c r="H116" s="208"/>
      <c r="I116" s="208"/>
      <c r="J116" s="208"/>
      <c r="K116" s="208" t="s">
        <v>183</v>
      </c>
      <c r="L116" s="62">
        <f t="shared" ref="L116:P116" si="119">IF(AND($E116="In Session",G116="Yes"),1,IF(AND($E116="In Session",G116="Half Day"),0.5,0))</f>
        <v>0</v>
      </c>
      <c r="M116" s="62">
        <f t="shared" si="119"/>
        <v>0</v>
      </c>
      <c r="N116" s="62">
        <f t="shared" si="119"/>
        <v>0</v>
      </c>
      <c r="O116" s="62">
        <f t="shared" si="119"/>
        <v>0</v>
      </c>
      <c r="P116" s="62">
        <f t="shared" si="119"/>
        <v>0</v>
      </c>
      <c r="Q116" s="62">
        <f t="shared" si="2"/>
        <v>0</v>
      </c>
      <c r="R116" s="69">
        <f t="array" ref="R116">IF(L116&gt;0,L116*_xlfn.XLOOKUP(R$1,'Instructional Time Calc'!$A:$A,'Instructional Time Calc'!$H:$H,"?"),0)</f>
        <v>0</v>
      </c>
      <c r="S116" s="69">
        <f t="array" ref="S116">IF(M116&gt;0,M116*_xlfn.XLOOKUP(S$1,'Instructional Time Calc'!$A:$A,'Instructional Time Calc'!$H:$H,"?"),0)</f>
        <v>0</v>
      </c>
      <c r="T116" s="69">
        <f t="array" ref="T116">IF(N116&gt;0,N116*_xlfn.XLOOKUP(T$1,'Instructional Time Calc'!$A:$A,'Instructional Time Calc'!$H:$H,"?"),0)</f>
        <v>0</v>
      </c>
      <c r="U116" s="69">
        <f t="array" ref="U116">IF(O116&gt;0,O116*_xlfn.XLOOKUP(U$1,'Instructional Time Calc'!$A:$A,'Instructional Time Calc'!$H:$H,"?"),0)</f>
        <v>0</v>
      </c>
      <c r="V116" s="69">
        <f t="array" ref="V116">IF(P116&gt;0,P116*_xlfn.XLOOKUP(V$1,'Instructional Time Calc'!$A:$A,'Instructional Time Calc'!$H:$H,"?"),0)</f>
        <v>0</v>
      </c>
      <c r="W116" s="69">
        <f t="array" ref="W116">IF(Q116&gt;0,Q116*_xlfn.XLOOKUP(W$1,'Instructional Time Calc'!$A:$A,'Instructional Time Calc'!$H:$H,"?"),0)</f>
        <v>0</v>
      </c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</row>
    <row r="117" spans="1:39" ht="14.4" x14ac:dyDescent="0.3">
      <c r="A117" s="169">
        <v>46388</v>
      </c>
      <c r="B117" s="48" t="str">
        <f t="shared" si="0"/>
        <v>Friday</v>
      </c>
      <c r="C117" s="170" t="s">
        <v>48</v>
      </c>
      <c r="D117" s="171" t="s">
        <v>184</v>
      </c>
      <c r="E117" s="209" t="s">
        <v>76</v>
      </c>
      <c r="F117" s="52" t="s">
        <v>117</v>
      </c>
      <c r="G117" s="52" t="s">
        <v>76</v>
      </c>
      <c r="H117" s="52" t="s">
        <v>76</v>
      </c>
      <c r="I117" s="52" t="s">
        <v>76</v>
      </c>
      <c r="J117" s="52" t="s">
        <v>76</v>
      </c>
      <c r="K117" s="52" t="s">
        <v>76</v>
      </c>
      <c r="L117" s="53">
        <f t="shared" ref="L117:P117" si="120">IF(AND($E117="In Session",G117="Yes"),1,IF(AND($E117="In Session",G117="Half Day"),0.5,0))</f>
        <v>0</v>
      </c>
      <c r="M117" s="53">
        <f t="shared" si="120"/>
        <v>0</v>
      </c>
      <c r="N117" s="53">
        <f t="shared" si="120"/>
        <v>0</v>
      </c>
      <c r="O117" s="53">
        <f t="shared" si="120"/>
        <v>0</v>
      </c>
      <c r="P117" s="53">
        <f t="shared" si="120"/>
        <v>0</v>
      </c>
      <c r="Q117" s="53">
        <f t="shared" si="2"/>
        <v>0</v>
      </c>
      <c r="R117" s="54">
        <f t="array" ref="R117">IF(L117&gt;0,L117*_xlfn.XLOOKUP(R$1,'Instructional Time Calc'!$A:$A,'Instructional Time Calc'!$H:$H,"?"),0)</f>
        <v>0</v>
      </c>
      <c r="S117" s="54">
        <f t="array" ref="S117">IF(M117&gt;0,M117*_xlfn.XLOOKUP(S$1,'Instructional Time Calc'!$A:$A,'Instructional Time Calc'!$H:$H,"?"),0)</f>
        <v>0</v>
      </c>
      <c r="T117" s="54">
        <f t="array" ref="T117">IF(N117&gt;0,N117*_xlfn.XLOOKUP(T$1,'Instructional Time Calc'!$A:$A,'Instructional Time Calc'!$H:$H,"?"),0)</f>
        <v>0</v>
      </c>
      <c r="U117" s="54">
        <f t="array" ref="U117">IF(O117&gt;0,O117*_xlfn.XLOOKUP(U$1,'Instructional Time Calc'!$A:$A,'Instructional Time Calc'!$H:$H,"?"),0)</f>
        <v>0</v>
      </c>
      <c r="V117" s="54">
        <f t="array" ref="V117">IF(P117&gt;0,P117*_xlfn.XLOOKUP(V$1,'Instructional Time Calc'!$A:$A,'Instructional Time Calc'!$H:$H,"?"),0)</f>
        <v>0</v>
      </c>
      <c r="W117" s="54">
        <f t="array" ref="W117">IF(Q117&gt;0,Q117*_xlfn.XLOOKUP(W$1,'Instructional Time Calc'!$A:$A,'Instructional Time Calc'!$H:$H,"?"),0)</f>
        <v>0</v>
      </c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</row>
    <row r="118" spans="1:39" ht="14.4" x14ac:dyDescent="0.3">
      <c r="A118" s="95">
        <v>46389</v>
      </c>
      <c r="B118" s="96" t="str">
        <f t="shared" si="0"/>
        <v>Saturday</v>
      </c>
      <c r="C118" s="96" t="s">
        <v>79</v>
      </c>
      <c r="D118" s="97" t="s">
        <v>49</v>
      </c>
      <c r="E118" s="98" t="s">
        <v>76</v>
      </c>
      <c r="F118" s="100"/>
      <c r="G118" s="100"/>
      <c r="H118" s="100"/>
      <c r="I118" s="100"/>
      <c r="J118" s="100"/>
      <c r="K118" s="100"/>
      <c r="L118" s="62">
        <f t="shared" ref="L118:P118" si="121">IF(AND($E118="In Session",G118="Yes"),1,IF(AND($E118="In Session",G118="Half Day"),0.5,0))</f>
        <v>0</v>
      </c>
      <c r="M118" s="62">
        <f t="shared" si="121"/>
        <v>0</v>
      </c>
      <c r="N118" s="62">
        <f t="shared" si="121"/>
        <v>0</v>
      </c>
      <c r="O118" s="62">
        <f t="shared" si="121"/>
        <v>0</v>
      </c>
      <c r="P118" s="62">
        <f t="shared" si="121"/>
        <v>0</v>
      </c>
      <c r="Q118" s="62">
        <f t="shared" si="2"/>
        <v>0</v>
      </c>
      <c r="R118" s="69">
        <f t="array" ref="R118">IF(L118&gt;0,L118*_xlfn.XLOOKUP(R$1,'Instructional Time Calc'!$A:$A,'Instructional Time Calc'!$H:$H,"?"),0)</f>
        <v>0</v>
      </c>
      <c r="S118" s="69">
        <f t="array" ref="S118">IF(M118&gt;0,M118*_xlfn.XLOOKUP(S$1,'Instructional Time Calc'!$A:$A,'Instructional Time Calc'!$H:$H,"?"),0)</f>
        <v>0</v>
      </c>
      <c r="T118" s="69">
        <f t="array" ref="T118">IF(N118&gt;0,N118*_xlfn.XLOOKUP(T$1,'Instructional Time Calc'!$A:$A,'Instructional Time Calc'!$H:$H,"?"),0)</f>
        <v>0</v>
      </c>
      <c r="U118" s="69">
        <f t="array" ref="U118">IF(O118&gt;0,O118*_xlfn.XLOOKUP(U$1,'Instructional Time Calc'!$A:$A,'Instructional Time Calc'!$H:$H,"?"),0)</f>
        <v>0</v>
      </c>
      <c r="V118" s="69">
        <f t="array" ref="V118">IF(P118&gt;0,P118*_xlfn.XLOOKUP(V$1,'Instructional Time Calc'!$A:$A,'Instructional Time Calc'!$H:$H,"?"),0)</f>
        <v>0</v>
      </c>
      <c r="W118" s="69">
        <f t="array" ref="W118">IF(Q118&gt;0,Q118*_xlfn.XLOOKUP(W$1,'Instructional Time Calc'!$A:$A,'Instructional Time Calc'!$H:$H,"?"),0)</f>
        <v>0</v>
      </c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</row>
    <row r="119" spans="1:39" ht="14.4" x14ac:dyDescent="0.3">
      <c r="A119" s="95">
        <v>46390</v>
      </c>
      <c r="B119" s="96" t="str">
        <f t="shared" si="0"/>
        <v>Sunday</v>
      </c>
      <c r="C119" s="96" t="s">
        <v>79</v>
      </c>
      <c r="D119" s="97" t="s">
        <v>49</v>
      </c>
      <c r="E119" s="98" t="s">
        <v>76</v>
      </c>
      <c r="F119" s="109"/>
      <c r="G119" s="109"/>
      <c r="H119" s="109"/>
      <c r="I119" s="109"/>
      <c r="J119" s="109"/>
      <c r="K119" s="109"/>
      <c r="L119" s="53">
        <f t="shared" ref="L119:P119" si="122">IF(AND($E119="In Session",G119="Yes"),1,IF(AND($E119="In Session",G119="Half Day"),0.5,0))</f>
        <v>0</v>
      </c>
      <c r="M119" s="53">
        <f t="shared" si="122"/>
        <v>0</v>
      </c>
      <c r="N119" s="53">
        <f t="shared" si="122"/>
        <v>0</v>
      </c>
      <c r="O119" s="53">
        <f t="shared" si="122"/>
        <v>0</v>
      </c>
      <c r="P119" s="53">
        <f t="shared" si="122"/>
        <v>0</v>
      </c>
      <c r="Q119" s="53">
        <f t="shared" si="2"/>
        <v>0</v>
      </c>
      <c r="R119" s="54">
        <f t="array" ref="R119">IF(L119&gt;0,L119*_xlfn.XLOOKUP(R$1,'Instructional Time Calc'!$A:$A,'Instructional Time Calc'!$H:$H,"?"),0)</f>
        <v>0</v>
      </c>
      <c r="S119" s="54">
        <f t="array" ref="S119">IF(M119&gt;0,M119*_xlfn.XLOOKUP(S$1,'Instructional Time Calc'!$A:$A,'Instructional Time Calc'!$H:$H,"?"),0)</f>
        <v>0</v>
      </c>
      <c r="T119" s="54">
        <f t="array" ref="T119">IF(N119&gt;0,N119*_xlfn.XLOOKUP(T$1,'Instructional Time Calc'!$A:$A,'Instructional Time Calc'!$H:$H,"?"),0)</f>
        <v>0</v>
      </c>
      <c r="U119" s="54">
        <f t="array" ref="U119">IF(O119&gt;0,O119*_xlfn.XLOOKUP(U$1,'Instructional Time Calc'!$A:$A,'Instructional Time Calc'!$H:$H,"?"),0)</f>
        <v>0</v>
      </c>
      <c r="V119" s="54">
        <f t="array" ref="V119">IF(P119&gt;0,P119*_xlfn.XLOOKUP(V$1,'Instructional Time Calc'!$A:$A,'Instructional Time Calc'!$H:$H,"?"),0)</f>
        <v>0</v>
      </c>
      <c r="W119" s="54">
        <f t="array" ref="W119">IF(Q119&gt;0,Q119*_xlfn.XLOOKUP(W$1,'Instructional Time Calc'!$A:$A,'Instructional Time Calc'!$H:$H,"?"),0)</f>
        <v>0</v>
      </c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</row>
    <row r="120" spans="1:39" ht="14.4" x14ac:dyDescent="0.3">
      <c r="A120" s="210">
        <v>46391</v>
      </c>
      <c r="B120" s="211" t="str">
        <f t="shared" si="0"/>
        <v>Monday</v>
      </c>
      <c r="C120" s="211" t="s">
        <v>48</v>
      </c>
      <c r="D120" s="212" t="s">
        <v>49</v>
      </c>
      <c r="E120" s="213" t="s">
        <v>50</v>
      </c>
      <c r="F120" s="59"/>
      <c r="G120" s="59" t="s">
        <v>52</v>
      </c>
      <c r="H120" s="59" t="s">
        <v>52</v>
      </c>
      <c r="I120" s="59" t="s">
        <v>52</v>
      </c>
      <c r="J120" s="59" t="s">
        <v>52</v>
      </c>
      <c r="K120" s="59" t="s">
        <v>52</v>
      </c>
      <c r="L120" s="62">
        <f t="shared" ref="L120:P120" si="123">IF(AND($E120="In Session",G120="Yes"),1,IF(AND($E120="In Session",G120="Half Day"),0.5,0))</f>
        <v>1</v>
      </c>
      <c r="M120" s="62">
        <f t="shared" si="123"/>
        <v>1</v>
      </c>
      <c r="N120" s="62">
        <f t="shared" si="123"/>
        <v>1</v>
      </c>
      <c r="O120" s="62">
        <f t="shared" si="123"/>
        <v>1</v>
      </c>
      <c r="P120" s="62">
        <f t="shared" si="123"/>
        <v>1</v>
      </c>
      <c r="Q120" s="62">
        <f t="shared" si="2"/>
        <v>1</v>
      </c>
      <c r="R120" s="69">
        <f t="array" ref="R120">IF(L120&gt;0,L120*_xlfn.XLOOKUP(R$1,'Instructional Time Calc'!$A:$A,'Instructional Time Calc'!$H:$H,"?"),0)</f>
        <v>6.2500000000000009</v>
      </c>
      <c r="S120" s="69">
        <f t="array" ref="S120">IF(M120&gt;0,M120*_xlfn.XLOOKUP(S$1,'Instructional Time Calc'!$A:$A,'Instructional Time Calc'!$H:$H,"?"),0)</f>
        <v>6.5000000000000009</v>
      </c>
      <c r="T120" s="69">
        <f t="array" ref="T120">IF(N120&gt;0,N120*_xlfn.XLOOKUP(T$1,'Instructional Time Calc'!$A:$A,'Instructional Time Calc'!$H:$H,"?"),0)</f>
        <v>6.5000000000000009</v>
      </c>
      <c r="U120" s="69">
        <f t="array" ref="U120">IF(O120&gt;0,O120*_xlfn.XLOOKUP(U$1,'Instructional Time Calc'!$A:$A,'Instructional Time Calc'!$H:$H,"?"),0)</f>
        <v>6.6666666666666679</v>
      </c>
      <c r="V120" s="69">
        <f t="array" ref="V120">IF(P120&gt;0,P120*_xlfn.XLOOKUP(V$1,'Instructional Time Calc'!$A:$A,'Instructional Time Calc'!$H:$H,"?"),0)</f>
        <v>7.1666666666666661</v>
      </c>
      <c r="W120" s="69">
        <f t="array" ref="W120">IF(Q120&gt;0,Q120*_xlfn.XLOOKUP(W$1,'Instructional Time Calc'!$A:$A,'Instructional Time Calc'!$H:$H,"?"),0)</f>
        <v>7.1666666666666661</v>
      </c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</row>
    <row r="121" spans="1:39" ht="14.4" x14ac:dyDescent="0.3">
      <c r="A121" s="47">
        <v>46392</v>
      </c>
      <c r="B121" s="48" t="str">
        <f t="shared" si="0"/>
        <v>Tuesday</v>
      </c>
      <c r="C121" s="48" t="s">
        <v>48</v>
      </c>
      <c r="D121" s="50" t="s">
        <v>49</v>
      </c>
      <c r="E121" s="51" t="s">
        <v>50</v>
      </c>
      <c r="F121" s="52"/>
      <c r="G121" s="52" t="s">
        <v>52</v>
      </c>
      <c r="H121" s="52" t="s">
        <v>52</v>
      </c>
      <c r="I121" s="52" t="s">
        <v>52</v>
      </c>
      <c r="J121" s="52" t="s">
        <v>52</v>
      </c>
      <c r="K121" s="52" t="s">
        <v>52</v>
      </c>
      <c r="L121" s="53">
        <f t="shared" ref="L121:P121" si="124">IF(AND($E121="In Session",G121="Yes"),1,IF(AND($E121="In Session",G121="Half Day"),0.5,0))</f>
        <v>1</v>
      </c>
      <c r="M121" s="53">
        <f t="shared" si="124"/>
        <v>1</v>
      </c>
      <c r="N121" s="53">
        <f t="shared" si="124"/>
        <v>1</v>
      </c>
      <c r="O121" s="53">
        <f t="shared" si="124"/>
        <v>1</v>
      </c>
      <c r="P121" s="53">
        <f t="shared" si="124"/>
        <v>1</v>
      </c>
      <c r="Q121" s="53">
        <f t="shared" si="2"/>
        <v>1</v>
      </c>
      <c r="R121" s="54">
        <f t="array" ref="R121">IF(L121&gt;0,L121*_xlfn.XLOOKUP(R$1,'Instructional Time Calc'!$A:$A,'Instructional Time Calc'!$H:$H,"?"),0)</f>
        <v>6.2500000000000009</v>
      </c>
      <c r="S121" s="54">
        <f t="array" ref="S121">IF(M121&gt;0,M121*_xlfn.XLOOKUP(S$1,'Instructional Time Calc'!$A:$A,'Instructional Time Calc'!$H:$H,"?"),0)</f>
        <v>6.5000000000000009</v>
      </c>
      <c r="T121" s="54">
        <f t="array" ref="T121">IF(N121&gt;0,N121*_xlfn.XLOOKUP(T$1,'Instructional Time Calc'!$A:$A,'Instructional Time Calc'!$H:$H,"?"),0)</f>
        <v>6.5000000000000009</v>
      </c>
      <c r="U121" s="54">
        <f t="array" ref="U121">IF(O121&gt;0,O121*_xlfn.XLOOKUP(U$1,'Instructional Time Calc'!$A:$A,'Instructional Time Calc'!$H:$H,"?"),0)</f>
        <v>6.6666666666666679</v>
      </c>
      <c r="V121" s="54">
        <f t="array" ref="V121">IF(P121&gt;0,P121*_xlfn.XLOOKUP(V$1,'Instructional Time Calc'!$A:$A,'Instructional Time Calc'!$H:$H,"?"),0)</f>
        <v>7.1666666666666661</v>
      </c>
      <c r="W121" s="54">
        <f t="array" ref="W121">IF(Q121&gt;0,Q121*_xlfn.XLOOKUP(W$1,'Instructional Time Calc'!$A:$A,'Instructional Time Calc'!$H:$H,"?"),0)</f>
        <v>7.1666666666666661</v>
      </c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</row>
    <row r="122" spans="1:39" ht="14.4" x14ac:dyDescent="0.3">
      <c r="A122" s="47">
        <v>46393</v>
      </c>
      <c r="B122" s="48" t="str">
        <f t="shared" si="0"/>
        <v>Wednesday</v>
      </c>
      <c r="C122" s="48" t="s">
        <v>48</v>
      </c>
      <c r="D122" s="50" t="s">
        <v>49</v>
      </c>
      <c r="E122" s="51" t="s">
        <v>50</v>
      </c>
      <c r="F122" s="59"/>
      <c r="G122" s="59" t="s">
        <v>52</v>
      </c>
      <c r="H122" s="59" t="s">
        <v>52</v>
      </c>
      <c r="I122" s="59" t="s">
        <v>52</v>
      </c>
      <c r="J122" s="59" t="s">
        <v>52</v>
      </c>
      <c r="K122" s="59" t="s">
        <v>52</v>
      </c>
      <c r="L122" s="62">
        <f t="shared" ref="L122:P122" si="125">IF(AND($E122="In Session",G122="Yes"),1,IF(AND($E122="In Session",G122="Half Day"),0.5,0))</f>
        <v>1</v>
      </c>
      <c r="M122" s="62">
        <f t="shared" si="125"/>
        <v>1</v>
      </c>
      <c r="N122" s="62">
        <f t="shared" si="125"/>
        <v>1</v>
      </c>
      <c r="O122" s="62">
        <f t="shared" si="125"/>
        <v>1</v>
      </c>
      <c r="P122" s="62">
        <f t="shared" si="125"/>
        <v>1</v>
      </c>
      <c r="Q122" s="62">
        <f t="shared" si="2"/>
        <v>1</v>
      </c>
      <c r="R122" s="69">
        <f t="array" ref="R122">IF(L122&gt;0,L122*_xlfn.XLOOKUP(R$1,'Instructional Time Calc'!$A:$A,'Instructional Time Calc'!$H:$H,"?"),0)</f>
        <v>6.2500000000000009</v>
      </c>
      <c r="S122" s="69">
        <f t="array" ref="S122">IF(M122&gt;0,M122*_xlfn.XLOOKUP(S$1,'Instructional Time Calc'!$A:$A,'Instructional Time Calc'!$H:$H,"?"),0)</f>
        <v>6.5000000000000009</v>
      </c>
      <c r="T122" s="69">
        <f t="array" ref="T122">IF(N122&gt;0,N122*_xlfn.XLOOKUP(T$1,'Instructional Time Calc'!$A:$A,'Instructional Time Calc'!$H:$H,"?"),0)</f>
        <v>6.5000000000000009</v>
      </c>
      <c r="U122" s="69">
        <f t="array" ref="U122">IF(O122&gt;0,O122*_xlfn.XLOOKUP(U$1,'Instructional Time Calc'!$A:$A,'Instructional Time Calc'!$H:$H,"?"),0)</f>
        <v>6.6666666666666679</v>
      </c>
      <c r="V122" s="69">
        <f t="array" ref="V122">IF(P122&gt;0,P122*_xlfn.XLOOKUP(V$1,'Instructional Time Calc'!$A:$A,'Instructional Time Calc'!$H:$H,"?"),0)</f>
        <v>7.1666666666666661</v>
      </c>
      <c r="W122" s="69">
        <f t="array" ref="W122">IF(Q122&gt;0,Q122*_xlfn.XLOOKUP(W$1,'Instructional Time Calc'!$A:$A,'Instructional Time Calc'!$H:$H,"?"),0)</f>
        <v>7.1666666666666661</v>
      </c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</row>
    <row r="123" spans="1:39" ht="14.4" x14ac:dyDescent="0.3">
      <c r="A123" s="47">
        <v>46394</v>
      </c>
      <c r="B123" s="48" t="str">
        <f t="shared" si="0"/>
        <v>Thursday</v>
      </c>
      <c r="C123" s="48" t="s">
        <v>48</v>
      </c>
      <c r="D123" s="50" t="s">
        <v>49</v>
      </c>
      <c r="E123" s="51" t="s">
        <v>50</v>
      </c>
      <c r="F123" s="52"/>
      <c r="G123" s="52" t="s">
        <v>52</v>
      </c>
      <c r="H123" s="52" t="s">
        <v>52</v>
      </c>
      <c r="I123" s="52" t="s">
        <v>52</v>
      </c>
      <c r="J123" s="52" t="s">
        <v>52</v>
      </c>
      <c r="K123" s="52" t="s">
        <v>52</v>
      </c>
      <c r="L123" s="53">
        <f t="shared" ref="L123:P123" si="126">IF(AND($E123="In Session",G123="Yes"),1,IF(AND($E123="In Session",G123="Half Day"),0.5,0))</f>
        <v>1</v>
      </c>
      <c r="M123" s="53">
        <f t="shared" si="126"/>
        <v>1</v>
      </c>
      <c r="N123" s="53">
        <f t="shared" si="126"/>
        <v>1</v>
      </c>
      <c r="O123" s="53">
        <f t="shared" si="126"/>
        <v>1</v>
      </c>
      <c r="P123" s="53">
        <f t="shared" si="126"/>
        <v>1</v>
      </c>
      <c r="Q123" s="53">
        <f t="shared" si="2"/>
        <v>1</v>
      </c>
      <c r="R123" s="54">
        <f t="array" ref="R123">IF(L123&gt;0,L123*_xlfn.XLOOKUP(R$1,'Instructional Time Calc'!$A:$A,'Instructional Time Calc'!$H:$H,"?"),0)</f>
        <v>6.2500000000000009</v>
      </c>
      <c r="S123" s="54">
        <f t="array" ref="S123">IF(M123&gt;0,M123*_xlfn.XLOOKUP(S$1,'Instructional Time Calc'!$A:$A,'Instructional Time Calc'!$H:$H,"?"),0)</f>
        <v>6.5000000000000009</v>
      </c>
      <c r="T123" s="54">
        <f t="array" ref="T123">IF(N123&gt;0,N123*_xlfn.XLOOKUP(T$1,'Instructional Time Calc'!$A:$A,'Instructional Time Calc'!$H:$H,"?"),0)</f>
        <v>6.5000000000000009</v>
      </c>
      <c r="U123" s="54">
        <f t="array" ref="U123">IF(O123&gt;0,O123*_xlfn.XLOOKUP(U$1,'Instructional Time Calc'!$A:$A,'Instructional Time Calc'!$H:$H,"?"),0)</f>
        <v>6.6666666666666679</v>
      </c>
      <c r="V123" s="54">
        <f t="array" ref="V123">IF(P123&gt;0,P123*_xlfn.XLOOKUP(V$1,'Instructional Time Calc'!$A:$A,'Instructional Time Calc'!$H:$H,"?"),0)</f>
        <v>7.1666666666666661</v>
      </c>
      <c r="W123" s="54">
        <f t="array" ref="W123">IF(Q123&gt;0,Q123*_xlfn.XLOOKUP(W$1,'Instructional Time Calc'!$A:$A,'Instructional Time Calc'!$H:$H,"?"),0)</f>
        <v>7.1666666666666661</v>
      </c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</row>
    <row r="124" spans="1:39" ht="14.4" x14ac:dyDescent="0.3">
      <c r="A124" s="82">
        <v>46395</v>
      </c>
      <c r="B124" s="83" t="str">
        <f t="shared" si="0"/>
        <v>Friday</v>
      </c>
      <c r="C124" s="83" t="s">
        <v>48</v>
      </c>
      <c r="D124" s="84" t="s">
        <v>49</v>
      </c>
      <c r="E124" s="85" t="s">
        <v>50</v>
      </c>
      <c r="F124" s="85"/>
      <c r="G124" s="59" t="s">
        <v>76</v>
      </c>
      <c r="H124" s="59" t="s">
        <v>76</v>
      </c>
      <c r="I124" s="59" t="s">
        <v>76</v>
      </c>
      <c r="J124" s="59" t="s">
        <v>76</v>
      </c>
      <c r="K124" s="59" t="s">
        <v>76</v>
      </c>
      <c r="L124" s="62">
        <f t="shared" ref="L124:P124" si="127">IF(AND($E124="In Session",G124="Yes"),1,IF(AND($E124="In Session",G124="Half Day"),0.5,0))</f>
        <v>0</v>
      </c>
      <c r="M124" s="62">
        <f t="shared" si="127"/>
        <v>0</v>
      </c>
      <c r="N124" s="62">
        <f t="shared" si="127"/>
        <v>0</v>
      </c>
      <c r="O124" s="62">
        <f t="shared" si="127"/>
        <v>0</v>
      </c>
      <c r="P124" s="62">
        <f t="shared" si="127"/>
        <v>0</v>
      </c>
      <c r="Q124" s="62">
        <f t="shared" si="2"/>
        <v>0</v>
      </c>
      <c r="R124" s="69">
        <f t="array" ref="R124">IF(L124&gt;0,L124*_xlfn.XLOOKUP(R$1,'Instructional Time Calc'!$A:$A,'Instructional Time Calc'!$H:$H,"?"),0)</f>
        <v>0</v>
      </c>
      <c r="S124" s="69">
        <f t="array" ref="S124">IF(M124&gt;0,M124*_xlfn.XLOOKUP(S$1,'Instructional Time Calc'!$A:$A,'Instructional Time Calc'!$H:$H,"?"),0)</f>
        <v>0</v>
      </c>
      <c r="T124" s="69">
        <f t="array" ref="T124">IF(N124&gt;0,N124*_xlfn.XLOOKUP(T$1,'Instructional Time Calc'!$A:$A,'Instructional Time Calc'!$H:$H,"?"),0)</f>
        <v>0</v>
      </c>
      <c r="U124" s="69">
        <f t="array" ref="U124">IF(O124&gt;0,O124*_xlfn.XLOOKUP(U$1,'Instructional Time Calc'!$A:$A,'Instructional Time Calc'!$H:$H,"?"),0)</f>
        <v>0</v>
      </c>
      <c r="V124" s="69">
        <f t="array" ref="V124">IF(P124&gt;0,P124*_xlfn.XLOOKUP(V$1,'Instructional Time Calc'!$A:$A,'Instructional Time Calc'!$H:$H,"?"),0)</f>
        <v>0</v>
      </c>
      <c r="W124" s="69">
        <f t="array" ref="W124">IF(Q124&gt;0,Q124*_xlfn.XLOOKUP(W$1,'Instructional Time Calc'!$A:$A,'Instructional Time Calc'!$H:$H,"?"),0)</f>
        <v>0</v>
      </c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</row>
    <row r="125" spans="1:39" ht="14.4" x14ac:dyDescent="0.3">
      <c r="A125" s="95">
        <v>46396</v>
      </c>
      <c r="B125" s="96" t="str">
        <f t="shared" si="0"/>
        <v>Saturday</v>
      </c>
      <c r="C125" s="96" t="s">
        <v>79</v>
      </c>
      <c r="D125" s="97" t="s">
        <v>49</v>
      </c>
      <c r="E125" s="98" t="s">
        <v>76</v>
      </c>
      <c r="F125" s="109"/>
      <c r="G125" s="109"/>
      <c r="H125" s="109"/>
      <c r="I125" s="109"/>
      <c r="J125" s="109"/>
      <c r="K125" s="109"/>
      <c r="L125" s="53">
        <f t="shared" ref="L125:P125" si="128">IF(AND($E125="In Session",G125="Yes"),1,IF(AND($E125="In Session",G125="Half Day"),0.5,0))</f>
        <v>0</v>
      </c>
      <c r="M125" s="53">
        <f t="shared" si="128"/>
        <v>0</v>
      </c>
      <c r="N125" s="53">
        <f t="shared" si="128"/>
        <v>0</v>
      </c>
      <c r="O125" s="53">
        <f t="shared" si="128"/>
        <v>0</v>
      </c>
      <c r="P125" s="53">
        <f t="shared" si="128"/>
        <v>0</v>
      </c>
      <c r="Q125" s="53">
        <f t="shared" si="2"/>
        <v>0</v>
      </c>
      <c r="R125" s="54">
        <f t="array" ref="R125">IF(L125&gt;0,L125*_xlfn.XLOOKUP(R$1,'Instructional Time Calc'!$A:$A,'Instructional Time Calc'!$H:$H,"?"),0)</f>
        <v>0</v>
      </c>
      <c r="S125" s="54">
        <f t="array" ref="S125">IF(M125&gt;0,M125*_xlfn.XLOOKUP(S$1,'Instructional Time Calc'!$A:$A,'Instructional Time Calc'!$H:$H,"?"),0)</f>
        <v>0</v>
      </c>
      <c r="T125" s="54">
        <f t="array" ref="T125">IF(N125&gt;0,N125*_xlfn.XLOOKUP(T$1,'Instructional Time Calc'!$A:$A,'Instructional Time Calc'!$H:$H,"?"),0)</f>
        <v>0</v>
      </c>
      <c r="U125" s="54">
        <f t="array" ref="U125">IF(O125&gt;0,O125*_xlfn.XLOOKUP(U$1,'Instructional Time Calc'!$A:$A,'Instructional Time Calc'!$H:$H,"?"),0)</f>
        <v>0</v>
      </c>
      <c r="V125" s="54">
        <f t="array" ref="V125">IF(P125&gt;0,P125*_xlfn.XLOOKUP(V$1,'Instructional Time Calc'!$A:$A,'Instructional Time Calc'!$H:$H,"?"),0)</f>
        <v>0</v>
      </c>
      <c r="W125" s="54">
        <f t="array" ref="W125">IF(Q125&gt;0,Q125*_xlfn.XLOOKUP(W$1,'Instructional Time Calc'!$A:$A,'Instructional Time Calc'!$H:$H,"?"),0)</f>
        <v>0</v>
      </c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</row>
    <row r="126" spans="1:39" ht="14.4" x14ac:dyDescent="0.3">
      <c r="A126" s="95">
        <v>46397</v>
      </c>
      <c r="B126" s="96" t="str">
        <f t="shared" si="0"/>
        <v>Sunday</v>
      </c>
      <c r="C126" s="96" t="s">
        <v>79</v>
      </c>
      <c r="D126" s="97" t="s">
        <v>49</v>
      </c>
      <c r="E126" s="98" t="s">
        <v>76</v>
      </c>
      <c r="F126" s="100"/>
      <c r="G126" s="100"/>
      <c r="H126" s="100"/>
      <c r="I126" s="100"/>
      <c r="J126" s="100"/>
      <c r="K126" s="100"/>
      <c r="L126" s="62">
        <f t="shared" ref="L126:P126" si="129">IF(AND($E126="In Session",G126="Yes"),1,IF(AND($E126="In Session",G126="Half Day"),0.5,0))</f>
        <v>0</v>
      </c>
      <c r="M126" s="62">
        <f t="shared" si="129"/>
        <v>0</v>
      </c>
      <c r="N126" s="62">
        <f t="shared" si="129"/>
        <v>0</v>
      </c>
      <c r="O126" s="62">
        <f t="shared" si="129"/>
        <v>0</v>
      </c>
      <c r="P126" s="62">
        <f t="shared" si="129"/>
        <v>0</v>
      </c>
      <c r="Q126" s="62">
        <f t="shared" si="2"/>
        <v>0</v>
      </c>
      <c r="R126" s="69">
        <f t="array" ref="R126">IF(L126&gt;0,L126*_xlfn.XLOOKUP(R$1,'Instructional Time Calc'!$A:$A,'Instructional Time Calc'!$H:$H,"?"),0)</f>
        <v>0</v>
      </c>
      <c r="S126" s="69">
        <f t="array" ref="S126">IF(M126&gt;0,M126*_xlfn.XLOOKUP(S$1,'Instructional Time Calc'!$A:$A,'Instructional Time Calc'!$H:$H,"?"),0)</f>
        <v>0</v>
      </c>
      <c r="T126" s="69">
        <f t="array" ref="T126">IF(N126&gt;0,N126*_xlfn.XLOOKUP(T$1,'Instructional Time Calc'!$A:$A,'Instructional Time Calc'!$H:$H,"?"),0)</f>
        <v>0</v>
      </c>
      <c r="U126" s="69">
        <f t="array" ref="U126">IF(O126&gt;0,O126*_xlfn.XLOOKUP(U$1,'Instructional Time Calc'!$A:$A,'Instructional Time Calc'!$H:$H,"?"),0)</f>
        <v>0</v>
      </c>
      <c r="V126" s="69">
        <f t="array" ref="V126">IF(P126&gt;0,P126*_xlfn.XLOOKUP(V$1,'Instructional Time Calc'!$A:$A,'Instructional Time Calc'!$H:$H,"?"),0)</f>
        <v>0</v>
      </c>
      <c r="W126" s="69">
        <f t="array" ref="W126">IF(Q126&gt;0,Q126*_xlfn.XLOOKUP(W$1,'Instructional Time Calc'!$A:$A,'Instructional Time Calc'!$H:$H,"?"),0)</f>
        <v>0</v>
      </c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</row>
    <row r="127" spans="1:39" ht="14.4" x14ac:dyDescent="0.3">
      <c r="A127" s="47">
        <v>46398</v>
      </c>
      <c r="B127" s="48" t="str">
        <f t="shared" si="0"/>
        <v>Monday</v>
      </c>
      <c r="C127" s="48" t="s">
        <v>48</v>
      </c>
      <c r="D127" s="50" t="s">
        <v>49</v>
      </c>
      <c r="E127" s="51" t="s">
        <v>50</v>
      </c>
      <c r="F127" s="52"/>
      <c r="G127" s="52" t="s">
        <v>52</v>
      </c>
      <c r="H127" s="52" t="s">
        <v>52</v>
      </c>
      <c r="I127" s="52" t="s">
        <v>52</v>
      </c>
      <c r="J127" s="52" t="s">
        <v>52</v>
      </c>
      <c r="K127" s="52" t="s">
        <v>52</v>
      </c>
      <c r="L127" s="53">
        <f t="shared" ref="L127:P127" si="130">IF(AND($E127="In Session",G127="Yes"),1,IF(AND($E127="In Session",G127="Half Day"),0.5,0))</f>
        <v>1</v>
      </c>
      <c r="M127" s="53">
        <f t="shared" si="130"/>
        <v>1</v>
      </c>
      <c r="N127" s="53">
        <f t="shared" si="130"/>
        <v>1</v>
      </c>
      <c r="O127" s="53">
        <f t="shared" si="130"/>
        <v>1</v>
      </c>
      <c r="P127" s="53">
        <f t="shared" si="130"/>
        <v>1</v>
      </c>
      <c r="Q127" s="53">
        <f t="shared" si="2"/>
        <v>1</v>
      </c>
      <c r="R127" s="54">
        <f t="array" ref="R127">IF(L127&gt;0,L127*_xlfn.XLOOKUP(R$1,'Instructional Time Calc'!$A:$A,'Instructional Time Calc'!$H:$H,"?"),0)</f>
        <v>6.2500000000000009</v>
      </c>
      <c r="S127" s="54">
        <f t="array" ref="S127">IF(M127&gt;0,M127*_xlfn.XLOOKUP(S$1,'Instructional Time Calc'!$A:$A,'Instructional Time Calc'!$H:$H,"?"),0)</f>
        <v>6.5000000000000009</v>
      </c>
      <c r="T127" s="54">
        <f t="array" ref="T127">IF(N127&gt;0,N127*_xlfn.XLOOKUP(T$1,'Instructional Time Calc'!$A:$A,'Instructional Time Calc'!$H:$H,"?"),0)</f>
        <v>6.5000000000000009</v>
      </c>
      <c r="U127" s="54">
        <f t="array" ref="U127">IF(O127&gt;0,O127*_xlfn.XLOOKUP(U$1,'Instructional Time Calc'!$A:$A,'Instructional Time Calc'!$H:$H,"?"),0)</f>
        <v>6.6666666666666679</v>
      </c>
      <c r="V127" s="54">
        <f t="array" ref="V127">IF(P127&gt;0,P127*_xlfn.XLOOKUP(V$1,'Instructional Time Calc'!$A:$A,'Instructional Time Calc'!$H:$H,"?"),0)</f>
        <v>7.1666666666666661</v>
      </c>
      <c r="W127" s="54">
        <f t="array" ref="W127">IF(Q127&gt;0,Q127*_xlfn.XLOOKUP(W$1,'Instructional Time Calc'!$A:$A,'Instructional Time Calc'!$H:$H,"?"),0)</f>
        <v>7.1666666666666661</v>
      </c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</row>
    <row r="128" spans="1:39" ht="14.4" x14ac:dyDescent="0.3">
      <c r="A128" s="47">
        <v>46399</v>
      </c>
      <c r="B128" s="48" t="str">
        <f t="shared" si="0"/>
        <v>Tuesday</v>
      </c>
      <c r="C128" s="48" t="s">
        <v>48</v>
      </c>
      <c r="D128" s="50" t="s">
        <v>49</v>
      </c>
      <c r="E128" s="51" t="s">
        <v>50</v>
      </c>
      <c r="F128" s="59"/>
      <c r="G128" s="59" t="s">
        <v>52</v>
      </c>
      <c r="H128" s="59" t="s">
        <v>52</v>
      </c>
      <c r="I128" s="59" t="s">
        <v>52</v>
      </c>
      <c r="J128" s="59" t="s">
        <v>52</v>
      </c>
      <c r="K128" s="59" t="s">
        <v>52</v>
      </c>
      <c r="L128" s="62">
        <f t="shared" ref="L128:P128" si="131">IF(AND($E128="In Session",G128="Yes"),1,IF(AND($E128="In Session",G128="Half Day"),0.5,0))</f>
        <v>1</v>
      </c>
      <c r="M128" s="62">
        <f t="shared" si="131"/>
        <v>1</v>
      </c>
      <c r="N128" s="62">
        <f t="shared" si="131"/>
        <v>1</v>
      </c>
      <c r="O128" s="62">
        <f t="shared" si="131"/>
        <v>1</v>
      </c>
      <c r="P128" s="62">
        <f t="shared" si="131"/>
        <v>1</v>
      </c>
      <c r="Q128" s="62">
        <f t="shared" si="2"/>
        <v>1</v>
      </c>
      <c r="R128" s="69">
        <f t="array" ref="R128">IF(L128&gt;0,L128*_xlfn.XLOOKUP(R$1,'Instructional Time Calc'!$A:$A,'Instructional Time Calc'!$H:$H,"?"),0)</f>
        <v>6.2500000000000009</v>
      </c>
      <c r="S128" s="69">
        <f t="array" ref="S128">IF(M128&gt;0,M128*_xlfn.XLOOKUP(S$1,'Instructional Time Calc'!$A:$A,'Instructional Time Calc'!$H:$H,"?"),0)</f>
        <v>6.5000000000000009</v>
      </c>
      <c r="T128" s="69">
        <f t="array" ref="T128">IF(N128&gt;0,N128*_xlfn.XLOOKUP(T$1,'Instructional Time Calc'!$A:$A,'Instructional Time Calc'!$H:$H,"?"),0)</f>
        <v>6.5000000000000009</v>
      </c>
      <c r="U128" s="69">
        <f t="array" ref="U128">IF(O128&gt;0,O128*_xlfn.XLOOKUP(U$1,'Instructional Time Calc'!$A:$A,'Instructional Time Calc'!$H:$H,"?"),0)</f>
        <v>6.6666666666666679</v>
      </c>
      <c r="V128" s="69">
        <f t="array" ref="V128">IF(P128&gt;0,P128*_xlfn.XLOOKUP(V$1,'Instructional Time Calc'!$A:$A,'Instructional Time Calc'!$H:$H,"?"),0)</f>
        <v>7.1666666666666661</v>
      </c>
      <c r="W128" s="69">
        <f t="array" ref="W128">IF(Q128&gt;0,Q128*_xlfn.XLOOKUP(W$1,'Instructional Time Calc'!$A:$A,'Instructional Time Calc'!$H:$H,"?"),0)</f>
        <v>7.1666666666666661</v>
      </c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</row>
    <row r="129" spans="1:39" ht="14.4" x14ac:dyDescent="0.3">
      <c r="A129" s="47">
        <v>46400</v>
      </c>
      <c r="B129" s="48" t="str">
        <f t="shared" si="0"/>
        <v>Wednesday</v>
      </c>
      <c r="C129" s="48" t="s">
        <v>48</v>
      </c>
      <c r="D129" s="50" t="s">
        <v>49</v>
      </c>
      <c r="E129" s="51" t="s">
        <v>50</v>
      </c>
      <c r="F129" s="52"/>
      <c r="G129" s="52" t="s">
        <v>52</v>
      </c>
      <c r="H129" s="52" t="s">
        <v>52</v>
      </c>
      <c r="I129" s="52" t="s">
        <v>52</v>
      </c>
      <c r="J129" s="52" t="s">
        <v>52</v>
      </c>
      <c r="K129" s="52" t="s">
        <v>52</v>
      </c>
      <c r="L129" s="53">
        <f t="shared" ref="L129:P129" si="132">IF(AND($E129="In Session",G129="Yes"),1,IF(AND($E129="In Session",G129="Half Day"),0.5,0))</f>
        <v>1</v>
      </c>
      <c r="M129" s="53">
        <f t="shared" si="132"/>
        <v>1</v>
      </c>
      <c r="N129" s="53">
        <f t="shared" si="132"/>
        <v>1</v>
      </c>
      <c r="O129" s="53">
        <f t="shared" si="132"/>
        <v>1</v>
      </c>
      <c r="P129" s="53">
        <f t="shared" si="132"/>
        <v>1</v>
      </c>
      <c r="Q129" s="53">
        <f t="shared" si="2"/>
        <v>1</v>
      </c>
      <c r="R129" s="54">
        <f t="array" ref="R129">IF(L129&gt;0,L129*_xlfn.XLOOKUP(R$1,'Instructional Time Calc'!$A:$A,'Instructional Time Calc'!$H:$H,"?"),0)</f>
        <v>6.2500000000000009</v>
      </c>
      <c r="S129" s="54">
        <f t="array" ref="S129">IF(M129&gt;0,M129*_xlfn.XLOOKUP(S$1,'Instructional Time Calc'!$A:$A,'Instructional Time Calc'!$H:$H,"?"),0)</f>
        <v>6.5000000000000009</v>
      </c>
      <c r="T129" s="54">
        <f t="array" ref="T129">IF(N129&gt;0,N129*_xlfn.XLOOKUP(T$1,'Instructional Time Calc'!$A:$A,'Instructional Time Calc'!$H:$H,"?"),0)</f>
        <v>6.5000000000000009</v>
      </c>
      <c r="U129" s="54">
        <f t="array" ref="U129">IF(O129&gt;0,O129*_xlfn.XLOOKUP(U$1,'Instructional Time Calc'!$A:$A,'Instructional Time Calc'!$H:$H,"?"),0)</f>
        <v>6.6666666666666679</v>
      </c>
      <c r="V129" s="54">
        <f t="array" ref="V129">IF(P129&gt;0,P129*_xlfn.XLOOKUP(V$1,'Instructional Time Calc'!$A:$A,'Instructional Time Calc'!$H:$H,"?"),0)</f>
        <v>7.1666666666666661</v>
      </c>
      <c r="W129" s="54">
        <f t="array" ref="W129">IF(Q129&gt;0,Q129*_xlfn.XLOOKUP(W$1,'Instructional Time Calc'!$A:$A,'Instructional Time Calc'!$H:$H,"?"),0)</f>
        <v>7.1666666666666661</v>
      </c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</row>
    <row r="130" spans="1:39" ht="14.4" x14ac:dyDescent="0.3">
      <c r="A130" s="47">
        <v>46401</v>
      </c>
      <c r="B130" s="48" t="str">
        <f t="shared" si="0"/>
        <v>Thursday</v>
      </c>
      <c r="C130" s="48" t="s">
        <v>48</v>
      </c>
      <c r="D130" s="50" t="s">
        <v>49</v>
      </c>
      <c r="E130" s="51" t="s">
        <v>50</v>
      </c>
      <c r="F130" s="59"/>
      <c r="G130" s="59" t="s">
        <v>52</v>
      </c>
      <c r="H130" s="59" t="s">
        <v>52</v>
      </c>
      <c r="I130" s="59" t="s">
        <v>52</v>
      </c>
      <c r="J130" s="59" t="s">
        <v>52</v>
      </c>
      <c r="K130" s="59" t="s">
        <v>52</v>
      </c>
      <c r="L130" s="62">
        <f t="shared" ref="L130:P130" si="133">IF(AND($E130="In Session",G130="Yes"),1,IF(AND($E130="In Session",G130="Half Day"),0.5,0))</f>
        <v>1</v>
      </c>
      <c r="M130" s="62">
        <f t="shared" si="133"/>
        <v>1</v>
      </c>
      <c r="N130" s="62">
        <f t="shared" si="133"/>
        <v>1</v>
      </c>
      <c r="O130" s="62">
        <f t="shared" si="133"/>
        <v>1</v>
      </c>
      <c r="P130" s="62">
        <f t="shared" si="133"/>
        <v>1</v>
      </c>
      <c r="Q130" s="62">
        <f t="shared" si="2"/>
        <v>1</v>
      </c>
      <c r="R130" s="69">
        <f t="array" ref="R130">IF(L130&gt;0,L130*_xlfn.XLOOKUP(R$1,'Instructional Time Calc'!$A:$A,'Instructional Time Calc'!$H:$H,"?"),0)</f>
        <v>6.2500000000000009</v>
      </c>
      <c r="S130" s="69">
        <f t="array" ref="S130">IF(M130&gt;0,M130*_xlfn.XLOOKUP(S$1,'Instructional Time Calc'!$A:$A,'Instructional Time Calc'!$H:$H,"?"),0)</f>
        <v>6.5000000000000009</v>
      </c>
      <c r="T130" s="69">
        <f t="array" ref="T130">IF(N130&gt;0,N130*_xlfn.XLOOKUP(T$1,'Instructional Time Calc'!$A:$A,'Instructional Time Calc'!$H:$H,"?"),0)</f>
        <v>6.5000000000000009</v>
      </c>
      <c r="U130" s="69">
        <f t="array" ref="U130">IF(O130&gt;0,O130*_xlfn.XLOOKUP(U$1,'Instructional Time Calc'!$A:$A,'Instructional Time Calc'!$H:$H,"?"),0)</f>
        <v>6.6666666666666679</v>
      </c>
      <c r="V130" s="69">
        <f t="array" ref="V130">IF(P130&gt;0,P130*_xlfn.XLOOKUP(V$1,'Instructional Time Calc'!$A:$A,'Instructional Time Calc'!$H:$H,"?"),0)</f>
        <v>7.1666666666666661</v>
      </c>
      <c r="W130" s="69">
        <f t="array" ref="W130">IF(Q130&gt;0,Q130*_xlfn.XLOOKUP(W$1,'Instructional Time Calc'!$A:$A,'Instructional Time Calc'!$H:$H,"?"),0)</f>
        <v>7.1666666666666661</v>
      </c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</row>
    <row r="131" spans="1:39" ht="14.4" x14ac:dyDescent="0.3">
      <c r="A131" s="82">
        <v>46402</v>
      </c>
      <c r="B131" s="83" t="str">
        <f t="shared" si="0"/>
        <v>Friday</v>
      </c>
      <c r="C131" s="83" t="s">
        <v>48</v>
      </c>
      <c r="D131" s="84" t="s">
        <v>49</v>
      </c>
      <c r="E131" s="85" t="s">
        <v>50</v>
      </c>
      <c r="F131" s="85"/>
      <c r="G131" s="52" t="s">
        <v>76</v>
      </c>
      <c r="H131" s="52" t="s">
        <v>76</v>
      </c>
      <c r="I131" s="52" t="s">
        <v>76</v>
      </c>
      <c r="J131" s="52" t="s">
        <v>76</v>
      </c>
      <c r="K131" s="52" t="s">
        <v>76</v>
      </c>
      <c r="L131" s="53">
        <f t="shared" ref="L131:P131" si="134">IF(AND($E131="In Session",G131="Yes"),1,IF(AND($E131="In Session",G131="Half Day"),0.5,0))</f>
        <v>0</v>
      </c>
      <c r="M131" s="53">
        <f t="shared" si="134"/>
        <v>0</v>
      </c>
      <c r="N131" s="53">
        <f t="shared" si="134"/>
        <v>0</v>
      </c>
      <c r="O131" s="53">
        <f t="shared" si="134"/>
        <v>0</v>
      </c>
      <c r="P131" s="53">
        <f t="shared" si="134"/>
        <v>0</v>
      </c>
      <c r="Q131" s="53">
        <f t="shared" si="2"/>
        <v>0</v>
      </c>
      <c r="R131" s="54">
        <f t="array" ref="R131">IF(L131&gt;0,L131*_xlfn.XLOOKUP(R$1,'Instructional Time Calc'!$A:$A,'Instructional Time Calc'!$H:$H,"?"),0)</f>
        <v>0</v>
      </c>
      <c r="S131" s="54">
        <f t="array" ref="S131">IF(M131&gt;0,M131*_xlfn.XLOOKUP(S$1,'Instructional Time Calc'!$A:$A,'Instructional Time Calc'!$H:$H,"?"),0)</f>
        <v>0</v>
      </c>
      <c r="T131" s="54">
        <f t="array" ref="T131">IF(N131&gt;0,N131*_xlfn.XLOOKUP(T$1,'Instructional Time Calc'!$A:$A,'Instructional Time Calc'!$H:$H,"?"),0)</f>
        <v>0</v>
      </c>
      <c r="U131" s="54">
        <f t="array" ref="U131">IF(O131&gt;0,O131*_xlfn.XLOOKUP(U$1,'Instructional Time Calc'!$A:$A,'Instructional Time Calc'!$H:$H,"?"),0)</f>
        <v>0</v>
      </c>
      <c r="V131" s="54">
        <f t="array" ref="V131">IF(P131&gt;0,P131*_xlfn.XLOOKUP(V$1,'Instructional Time Calc'!$A:$A,'Instructional Time Calc'!$H:$H,"?"),0)</f>
        <v>0</v>
      </c>
      <c r="W131" s="54">
        <f t="array" ref="W131">IF(Q131&gt;0,Q131*_xlfn.XLOOKUP(W$1,'Instructional Time Calc'!$A:$A,'Instructional Time Calc'!$H:$H,"?"),0)</f>
        <v>0</v>
      </c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</row>
    <row r="132" spans="1:39" ht="14.4" x14ac:dyDescent="0.3">
      <c r="A132" s="95">
        <v>46403</v>
      </c>
      <c r="B132" s="96" t="str">
        <f t="shared" si="0"/>
        <v>Saturday</v>
      </c>
      <c r="C132" s="96" t="s">
        <v>79</v>
      </c>
      <c r="D132" s="97" t="s">
        <v>49</v>
      </c>
      <c r="E132" s="98" t="s">
        <v>76</v>
      </c>
      <c r="F132" s="100"/>
      <c r="G132" s="100"/>
      <c r="H132" s="100"/>
      <c r="I132" s="100"/>
      <c r="J132" s="100"/>
      <c r="K132" s="100"/>
      <c r="L132" s="62">
        <f t="shared" ref="L132:P132" si="135">IF(AND($E132="In Session",G132="Yes"),1,IF(AND($E132="In Session",G132="Half Day"),0.5,0))</f>
        <v>0</v>
      </c>
      <c r="M132" s="62">
        <f t="shared" si="135"/>
        <v>0</v>
      </c>
      <c r="N132" s="62">
        <f t="shared" si="135"/>
        <v>0</v>
      </c>
      <c r="O132" s="62">
        <f t="shared" si="135"/>
        <v>0</v>
      </c>
      <c r="P132" s="62">
        <f t="shared" si="135"/>
        <v>0</v>
      </c>
      <c r="Q132" s="62">
        <f t="shared" si="2"/>
        <v>0</v>
      </c>
      <c r="R132" s="69">
        <f t="array" ref="R132">IF(L132&gt;0,L132*_xlfn.XLOOKUP(R$1,'Instructional Time Calc'!$A:$A,'Instructional Time Calc'!$H:$H,"?"),0)</f>
        <v>0</v>
      </c>
      <c r="S132" s="69">
        <f t="array" ref="S132">IF(M132&gt;0,M132*_xlfn.XLOOKUP(S$1,'Instructional Time Calc'!$A:$A,'Instructional Time Calc'!$H:$H,"?"),0)</f>
        <v>0</v>
      </c>
      <c r="T132" s="69">
        <f t="array" ref="T132">IF(N132&gt;0,N132*_xlfn.XLOOKUP(T$1,'Instructional Time Calc'!$A:$A,'Instructional Time Calc'!$H:$H,"?"),0)</f>
        <v>0</v>
      </c>
      <c r="U132" s="69">
        <f t="array" ref="U132">IF(O132&gt;0,O132*_xlfn.XLOOKUP(U$1,'Instructional Time Calc'!$A:$A,'Instructional Time Calc'!$H:$H,"?"),0)</f>
        <v>0</v>
      </c>
      <c r="V132" s="69">
        <f t="array" ref="V132">IF(P132&gt;0,P132*_xlfn.XLOOKUP(V$1,'Instructional Time Calc'!$A:$A,'Instructional Time Calc'!$H:$H,"?"),0)</f>
        <v>0</v>
      </c>
      <c r="W132" s="69">
        <f t="array" ref="W132">IF(Q132&gt;0,Q132*_xlfn.XLOOKUP(W$1,'Instructional Time Calc'!$A:$A,'Instructional Time Calc'!$H:$H,"?"),0)</f>
        <v>0</v>
      </c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</row>
    <row r="133" spans="1:39" ht="14.4" x14ac:dyDescent="0.3">
      <c r="A133" s="95">
        <v>46404</v>
      </c>
      <c r="B133" s="96" t="str">
        <f t="shared" si="0"/>
        <v>Sunday</v>
      </c>
      <c r="C133" s="96" t="s">
        <v>79</v>
      </c>
      <c r="D133" s="97" t="s">
        <v>49</v>
      </c>
      <c r="E133" s="98" t="s">
        <v>76</v>
      </c>
      <c r="F133" s="109"/>
      <c r="G133" s="109"/>
      <c r="H133" s="109"/>
      <c r="I133" s="109"/>
      <c r="J133" s="109"/>
      <c r="K133" s="109"/>
      <c r="L133" s="53">
        <f t="shared" ref="L133:P133" si="136">IF(AND($E133="In Session",G133="Yes"),1,IF(AND($E133="In Session",G133="Half Day"),0.5,0))</f>
        <v>0</v>
      </c>
      <c r="M133" s="53">
        <f t="shared" si="136"/>
        <v>0</v>
      </c>
      <c r="N133" s="53">
        <f t="shared" si="136"/>
        <v>0</v>
      </c>
      <c r="O133" s="53">
        <f t="shared" si="136"/>
        <v>0</v>
      </c>
      <c r="P133" s="53">
        <f t="shared" si="136"/>
        <v>0</v>
      </c>
      <c r="Q133" s="53">
        <f t="shared" si="2"/>
        <v>0</v>
      </c>
      <c r="R133" s="54">
        <f t="array" ref="R133">IF(L133&gt;0,L133*_xlfn.XLOOKUP(R$1,'Instructional Time Calc'!$A:$A,'Instructional Time Calc'!$H:$H,"?"),0)</f>
        <v>0</v>
      </c>
      <c r="S133" s="54">
        <f t="array" ref="S133">IF(M133&gt;0,M133*_xlfn.XLOOKUP(S$1,'Instructional Time Calc'!$A:$A,'Instructional Time Calc'!$H:$H,"?"),0)</f>
        <v>0</v>
      </c>
      <c r="T133" s="54">
        <f t="array" ref="T133">IF(N133&gt;0,N133*_xlfn.XLOOKUP(T$1,'Instructional Time Calc'!$A:$A,'Instructional Time Calc'!$H:$H,"?"),0)</f>
        <v>0</v>
      </c>
      <c r="U133" s="54">
        <f t="array" ref="U133">IF(O133&gt;0,O133*_xlfn.XLOOKUP(U$1,'Instructional Time Calc'!$A:$A,'Instructional Time Calc'!$H:$H,"?"),0)</f>
        <v>0</v>
      </c>
      <c r="V133" s="54">
        <f t="array" ref="V133">IF(P133&gt;0,P133*_xlfn.XLOOKUP(V$1,'Instructional Time Calc'!$A:$A,'Instructional Time Calc'!$H:$H,"?"),0)</f>
        <v>0</v>
      </c>
      <c r="W133" s="54">
        <f t="array" ref="W133">IF(Q133&gt;0,Q133*_xlfn.XLOOKUP(W$1,'Instructional Time Calc'!$A:$A,'Instructional Time Calc'!$H:$H,"?"),0)</f>
        <v>0</v>
      </c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</row>
    <row r="134" spans="1:39" ht="14.4" x14ac:dyDescent="0.3">
      <c r="A134" s="210">
        <v>46405</v>
      </c>
      <c r="B134" s="211" t="str">
        <f t="shared" si="0"/>
        <v>Monday</v>
      </c>
      <c r="C134" s="211" t="s">
        <v>48</v>
      </c>
      <c r="D134" s="212" t="s">
        <v>185</v>
      </c>
      <c r="E134" s="213" t="s">
        <v>50</v>
      </c>
      <c r="F134" s="59"/>
      <c r="G134" s="59" t="s">
        <v>52</v>
      </c>
      <c r="H134" s="59" t="s">
        <v>52</v>
      </c>
      <c r="I134" s="59" t="s">
        <v>52</v>
      </c>
      <c r="J134" s="59" t="s">
        <v>52</v>
      </c>
      <c r="K134" s="59" t="s">
        <v>52</v>
      </c>
      <c r="L134" s="62">
        <f t="shared" ref="L134:P134" si="137">IF(AND($E134="In Session",G134="Yes"),1,IF(AND($E134="In Session",G134="Half Day"),0.5,0))</f>
        <v>1</v>
      </c>
      <c r="M134" s="62">
        <f t="shared" si="137"/>
        <v>1</v>
      </c>
      <c r="N134" s="62">
        <f t="shared" si="137"/>
        <v>1</v>
      </c>
      <c r="O134" s="62">
        <f t="shared" si="137"/>
        <v>1</v>
      </c>
      <c r="P134" s="62">
        <f t="shared" si="137"/>
        <v>1</v>
      </c>
      <c r="Q134" s="62">
        <f t="shared" si="2"/>
        <v>1</v>
      </c>
      <c r="R134" s="69">
        <f t="array" ref="R134">IF(L134&gt;0,L134*_xlfn.XLOOKUP(R$1,'Instructional Time Calc'!$A:$A,'Instructional Time Calc'!$H:$H,"?"),0)</f>
        <v>6.2500000000000009</v>
      </c>
      <c r="S134" s="69">
        <f t="array" ref="S134">IF(M134&gt;0,M134*_xlfn.XLOOKUP(S$1,'Instructional Time Calc'!$A:$A,'Instructional Time Calc'!$H:$H,"?"),0)</f>
        <v>6.5000000000000009</v>
      </c>
      <c r="T134" s="69">
        <f t="array" ref="T134">IF(N134&gt;0,N134*_xlfn.XLOOKUP(T$1,'Instructional Time Calc'!$A:$A,'Instructional Time Calc'!$H:$H,"?"),0)</f>
        <v>6.5000000000000009</v>
      </c>
      <c r="U134" s="69">
        <f t="array" ref="U134">IF(O134&gt;0,O134*_xlfn.XLOOKUP(U$1,'Instructional Time Calc'!$A:$A,'Instructional Time Calc'!$H:$H,"?"),0)</f>
        <v>6.6666666666666679</v>
      </c>
      <c r="V134" s="69">
        <f t="array" ref="V134">IF(P134&gt;0,P134*_xlfn.XLOOKUP(V$1,'Instructional Time Calc'!$A:$A,'Instructional Time Calc'!$H:$H,"?"),0)</f>
        <v>7.1666666666666661</v>
      </c>
      <c r="W134" s="69">
        <f t="array" ref="W134">IF(Q134&gt;0,Q134*_xlfn.XLOOKUP(W$1,'Instructional Time Calc'!$A:$A,'Instructional Time Calc'!$H:$H,"?"),0)</f>
        <v>7.1666666666666661</v>
      </c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</row>
    <row r="135" spans="1:39" ht="14.4" x14ac:dyDescent="0.3">
      <c r="A135" s="47">
        <v>46406</v>
      </c>
      <c r="B135" s="48" t="str">
        <f t="shared" si="0"/>
        <v>Tuesday</v>
      </c>
      <c r="C135" s="48" t="s">
        <v>48</v>
      </c>
      <c r="D135" s="50" t="s">
        <v>49</v>
      </c>
      <c r="E135" s="51" t="s">
        <v>50</v>
      </c>
      <c r="F135" s="52"/>
      <c r="G135" s="52" t="s">
        <v>52</v>
      </c>
      <c r="H135" s="52" t="s">
        <v>52</v>
      </c>
      <c r="I135" s="52" t="s">
        <v>52</v>
      </c>
      <c r="J135" s="52" t="s">
        <v>52</v>
      </c>
      <c r="K135" s="52" t="s">
        <v>52</v>
      </c>
      <c r="L135" s="53">
        <f t="shared" ref="L135:P135" si="138">IF(AND($E135="In Session",G135="Yes"),1,IF(AND($E135="In Session",G135="Half Day"),0.5,0))</f>
        <v>1</v>
      </c>
      <c r="M135" s="53">
        <f t="shared" si="138"/>
        <v>1</v>
      </c>
      <c r="N135" s="53">
        <f t="shared" si="138"/>
        <v>1</v>
      </c>
      <c r="O135" s="53">
        <f t="shared" si="138"/>
        <v>1</v>
      </c>
      <c r="P135" s="53">
        <f t="shared" si="138"/>
        <v>1</v>
      </c>
      <c r="Q135" s="53">
        <f t="shared" si="2"/>
        <v>1</v>
      </c>
      <c r="R135" s="54">
        <f t="array" ref="R135">IF(L135&gt;0,L135*_xlfn.XLOOKUP(R$1,'Instructional Time Calc'!$A:$A,'Instructional Time Calc'!$H:$H,"?"),0)</f>
        <v>6.2500000000000009</v>
      </c>
      <c r="S135" s="54">
        <f t="array" ref="S135">IF(M135&gt;0,M135*_xlfn.XLOOKUP(S$1,'Instructional Time Calc'!$A:$A,'Instructional Time Calc'!$H:$H,"?"),0)</f>
        <v>6.5000000000000009</v>
      </c>
      <c r="T135" s="54">
        <f t="array" ref="T135">IF(N135&gt;0,N135*_xlfn.XLOOKUP(T$1,'Instructional Time Calc'!$A:$A,'Instructional Time Calc'!$H:$H,"?"),0)</f>
        <v>6.5000000000000009</v>
      </c>
      <c r="U135" s="54">
        <f t="array" ref="U135">IF(O135&gt;0,O135*_xlfn.XLOOKUP(U$1,'Instructional Time Calc'!$A:$A,'Instructional Time Calc'!$H:$H,"?"),0)</f>
        <v>6.6666666666666679</v>
      </c>
      <c r="V135" s="54">
        <f t="array" ref="V135">IF(P135&gt;0,P135*_xlfn.XLOOKUP(V$1,'Instructional Time Calc'!$A:$A,'Instructional Time Calc'!$H:$H,"?"),0)</f>
        <v>7.1666666666666661</v>
      </c>
      <c r="W135" s="54">
        <f t="array" ref="W135">IF(Q135&gt;0,Q135*_xlfn.XLOOKUP(W$1,'Instructional Time Calc'!$A:$A,'Instructional Time Calc'!$H:$H,"?"),0)</f>
        <v>7.1666666666666661</v>
      </c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</row>
    <row r="136" spans="1:39" ht="14.4" x14ac:dyDescent="0.3">
      <c r="A136" s="47">
        <v>46407</v>
      </c>
      <c r="B136" s="48" t="str">
        <f t="shared" si="0"/>
        <v>Wednesday</v>
      </c>
      <c r="C136" s="48" t="s">
        <v>48</v>
      </c>
      <c r="D136" s="50" t="s">
        <v>49</v>
      </c>
      <c r="E136" s="51" t="s">
        <v>50</v>
      </c>
      <c r="F136" s="59"/>
      <c r="G136" s="59" t="s">
        <v>52</v>
      </c>
      <c r="H136" s="59" t="s">
        <v>52</v>
      </c>
      <c r="I136" s="59" t="s">
        <v>52</v>
      </c>
      <c r="J136" s="59" t="s">
        <v>52</v>
      </c>
      <c r="K136" s="59" t="s">
        <v>52</v>
      </c>
      <c r="L136" s="62">
        <f t="shared" ref="L136:P136" si="139">IF(AND($E136="In Session",G136="Yes"),1,IF(AND($E136="In Session",G136="Half Day"),0.5,0))</f>
        <v>1</v>
      </c>
      <c r="M136" s="62">
        <f t="shared" si="139"/>
        <v>1</v>
      </c>
      <c r="N136" s="62">
        <f t="shared" si="139"/>
        <v>1</v>
      </c>
      <c r="O136" s="62">
        <f t="shared" si="139"/>
        <v>1</v>
      </c>
      <c r="P136" s="62">
        <f t="shared" si="139"/>
        <v>1</v>
      </c>
      <c r="Q136" s="62">
        <f t="shared" si="2"/>
        <v>1</v>
      </c>
      <c r="R136" s="69">
        <f t="array" ref="R136">IF(L136&gt;0,L136*_xlfn.XLOOKUP(R$1,'Instructional Time Calc'!$A:$A,'Instructional Time Calc'!$H:$H,"?"),0)</f>
        <v>6.2500000000000009</v>
      </c>
      <c r="S136" s="69">
        <f t="array" ref="S136">IF(M136&gt;0,M136*_xlfn.XLOOKUP(S$1,'Instructional Time Calc'!$A:$A,'Instructional Time Calc'!$H:$H,"?"),0)</f>
        <v>6.5000000000000009</v>
      </c>
      <c r="T136" s="69">
        <f t="array" ref="T136">IF(N136&gt;0,N136*_xlfn.XLOOKUP(T$1,'Instructional Time Calc'!$A:$A,'Instructional Time Calc'!$H:$H,"?"),0)</f>
        <v>6.5000000000000009</v>
      </c>
      <c r="U136" s="69">
        <f t="array" ref="U136">IF(O136&gt;0,O136*_xlfn.XLOOKUP(U$1,'Instructional Time Calc'!$A:$A,'Instructional Time Calc'!$H:$H,"?"),0)</f>
        <v>6.6666666666666679</v>
      </c>
      <c r="V136" s="69">
        <f t="array" ref="V136">IF(P136&gt;0,P136*_xlfn.XLOOKUP(V$1,'Instructional Time Calc'!$A:$A,'Instructional Time Calc'!$H:$H,"?"),0)</f>
        <v>7.1666666666666661</v>
      </c>
      <c r="W136" s="69">
        <f t="array" ref="W136">IF(Q136&gt;0,Q136*_xlfn.XLOOKUP(W$1,'Instructional Time Calc'!$A:$A,'Instructional Time Calc'!$H:$H,"?"),0)</f>
        <v>7.1666666666666661</v>
      </c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</row>
    <row r="137" spans="1:39" ht="14.4" x14ac:dyDescent="0.3">
      <c r="A137" s="47">
        <v>46408</v>
      </c>
      <c r="B137" s="48" t="str">
        <f t="shared" si="0"/>
        <v>Thursday</v>
      </c>
      <c r="C137" s="48" t="s">
        <v>48</v>
      </c>
      <c r="D137" s="50" t="s">
        <v>49</v>
      </c>
      <c r="E137" s="51" t="s">
        <v>50</v>
      </c>
      <c r="F137" s="52"/>
      <c r="G137" s="52" t="s">
        <v>52</v>
      </c>
      <c r="H137" s="52" t="s">
        <v>52</v>
      </c>
      <c r="I137" s="52" t="s">
        <v>52</v>
      </c>
      <c r="J137" s="52" t="s">
        <v>52</v>
      </c>
      <c r="K137" s="52" t="s">
        <v>52</v>
      </c>
      <c r="L137" s="53">
        <f t="shared" ref="L137:P137" si="140">IF(AND($E137="In Session",G137="Yes"),1,IF(AND($E137="In Session",G137="Half Day"),0.5,0))</f>
        <v>1</v>
      </c>
      <c r="M137" s="53">
        <f t="shared" si="140"/>
        <v>1</v>
      </c>
      <c r="N137" s="53">
        <f t="shared" si="140"/>
        <v>1</v>
      </c>
      <c r="O137" s="53">
        <f t="shared" si="140"/>
        <v>1</v>
      </c>
      <c r="P137" s="53">
        <f t="shared" si="140"/>
        <v>1</v>
      </c>
      <c r="Q137" s="53">
        <f t="shared" si="2"/>
        <v>1</v>
      </c>
      <c r="R137" s="54">
        <f t="array" ref="R137">IF(L137&gt;0,L137*_xlfn.XLOOKUP(R$1,'Instructional Time Calc'!$A:$A,'Instructional Time Calc'!$H:$H,"?"),0)</f>
        <v>6.2500000000000009</v>
      </c>
      <c r="S137" s="54">
        <f t="array" ref="S137">IF(M137&gt;0,M137*_xlfn.XLOOKUP(S$1,'Instructional Time Calc'!$A:$A,'Instructional Time Calc'!$H:$H,"?"),0)</f>
        <v>6.5000000000000009</v>
      </c>
      <c r="T137" s="54">
        <f t="array" ref="T137">IF(N137&gt;0,N137*_xlfn.XLOOKUP(T$1,'Instructional Time Calc'!$A:$A,'Instructional Time Calc'!$H:$H,"?"),0)</f>
        <v>6.5000000000000009</v>
      </c>
      <c r="U137" s="54">
        <f t="array" ref="U137">IF(O137&gt;0,O137*_xlfn.XLOOKUP(U$1,'Instructional Time Calc'!$A:$A,'Instructional Time Calc'!$H:$H,"?"),0)</f>
        <v>6.6666666666666679</v>
      </c>
      <c r="V137" s="54">
        <f t="array" ref="V137">IF(P137&gt;0,P137*_xlfn.XLOOKUP(V$1,'Instructional Time Calc'!$A:$A,'Instructional Time Calc'!$H:$H,"?"),0)</f>
        <v>7.1666666666666661</v>
      </c>
      <c r="W137" s="54">
        <f t="array" ref="W137">IF(Q137&gt;0,Q137*_xlfn.XLOOKUP(W$1,'Instructional Time Calc'!$A:$A,'Instructional Time Calc'!$H:$H,"?"),0)</f>
        <v>7.1666666666666661</v>
      </c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</row>
    <row r="138" spans="1:39" ht="14.4" x14ac:dyDescent="0.3">
      <c r="A138" s="82">
        <v>46409</v>
      </c>
      <c r="B138" s="83" t="str">
        <f t="shared" si="0"/>
        <v>Friday</v>
      </c>
      <c r="C138" s="83" t="s">
        <v>48</v>
      </c>
      <c r="D138" s="84" t="s">
        <v>49</v>
      </c>
      <c r="E138" s="85" t="s">
        <v>50</v>
      </c>
      <c r="F138" s="85"/>
      <c r="G138" s="59" t="s">
        <v>76</v>
      </c>
      <c r="H138" s="59" t="s">
        <v>76</v>
      </c>
      <c r="I138" s="59" t="s">
        <v>76</v>
      </c>
      <c r="J138" s="59" t="s">
        <v>76</v>
      </c>
      <c r="K138" s="59" t="s">
        <v>76</v>
      </c>
      <c r="L138" s="62">
        <f t="shared" ref="L138:P138" si="141">IF(AND($E138="In Session",G138="Yes"),1,IF(AND($E138="In Session",G138="Half Day"),0.5,0))</f>
        <v>0</v>
      </c>
      <c r="M138" s="62">
        <f t="shared" si="141"/>
        <v>0</v>
      </c>
      <c r="N138" s="62">
        <f t="shared" si="141"/>
        <v>0</v>
      </c>
      <c r="O138" s="62">
        <f t="shared" si="141"/>
        <v>0</v>
      </c>
      <c r="P138" s="62">
        <f t="shared" si="141"/>
        <v>0</v>
      </c>
      <c r="Q138" s="62">
        <f t="shared" si="2"/>
        <v>0</v>
      </c>
      <c r="R138" s="69">
        <f t="array" ref="R138">IF(L138&gt;0,L138*_xlfn.XLOOKUP(R$1,'Instructional Time Calc'!$A:$A,'Instructional Time Calc'!$H:$H,"?"),0)</f>
        <v>0</v>
      </c>
      <c r="S138" s="69">
        <f t="array" ref="S138">IF(M138&gt;0,M138*_xlfn.XLOOKUP(S$1,'Instructional Time Calc'!$A:$A,'Instructional Time Calc'!$H:$H,"?"),0)</f>
        <v>0</v>
      </c>
      <c r="T138" s="69">
        <f t="array" ref="T138">IF(N138&gt;0,N138*_xlfn.XLOOKUP(T$1,'Instructional Time Calc'!$A:$A,'Instructional Time Calc'!$H:$H,"?"),0)</f>
        <v>0</v>
      </c>
      <c r="U138" s="69">
        <f t="array" ref="U138">IF(O138&gt;0,O138*_xlfn.XLOOKUP(U$1,'Instructional Time Calc'!$A:$A,'Instructional Time Calc'!$H:$H,"?"),0)</f>
        <v>0</v>
      </c>
      <c r="V138" s="69">
        <f t="array" ref="V138">IF(P138&gt;0,P138*_xlfn.XLOOKUP(V$1,'Instructional Time Calc'!$A:$A,'Instructional Time Calc'!$H:$H,"?"),0)</f>
        <v>0</v>
      </c>
      <c r="W138" s="69">
        <f t="array" ref="W138">IF(Q138&gt;0,Q138*_xlfn.XLOOKUP(W$1,'Instructional Time Calc'!$A:$A,'Instructional Time Calc'!$H:$H,"?"),0)</f>
        <v>0</v>
      </c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</row>
    <row r="139" spans="1:39" ht="14.4" x14ac:dyDescent="0.3">
      <c r="A139" s="95">
        <v>46410</v>
      </c>
      <c r="B139" s="96" t="str">
        <f t="shared" si="0"/>
        <v>Saturday</v>
      </c>
      <c r="C139" s="96" t="s">
        <v>79</v>
      </c>
      <c r="D139" s="97" t="s">
        <v>49</v>
      </c>
      <c r="E139" s="98" t="s">
        <v>76</v>
      </c>
      <c r="F139" s="109"/>
      <c r="G139" s="109"/>
      <c r="H139" s="109"/>
      <c r="I139" s="109"/>
      <c r="J139" s="109"/>
      <c r="K139" s="109"/>
      <c r="L139" s="53">
        <f t="shared" ref="L139:P139" si="142">IF(AND($E139="In Session",G139="Yes"),1,IF(AND($E139="In Session",G139="Half Day"),0.5,0))</f>
        <v>0</v>
      </c>
      <c r="M139" s="53">
        <f t="shared" si="142"/>
        <v>0</v>
      </c>
      <c r="N139" s="53">
        <f t="shared" si="142"/>
        <v>0</v>
      </c>
      <c r="O139" s="53">
        <f t="shared" si="142"/>
        <v>0</v>
      </c>
      <c r="P139" s="53">
        <f t="shared" si="142"/>
        <v>0</v>
      </c>
      <c r="Q139" s="53">
        <f t="shared" si="2"/>
        <v>0</v>
      </c>
      <c r="R139" s="54">
        <f t="array" ref="R139">IF(L139&gt;0,L139*_xlfn.XLOOKUP(R$1,'Instructional Time Calc'!$A:$A,'Instructional Time Calc'!$H:$H,"?"),0)</f>
        <v>0</v>
      </c>
      <c r="S139" s="54">
        <f t="array" ref="S139">IF(M139&gt;0,M139*_xlfn.XLOOKUP(S$1,'Instructional Time Calc'!$A:$A,'Instructional Time Calc'!$H:$H,"?"),0)</f>
        <v>0</v>
      </c>
      <c r="T139" s="54">
        <f t="array" ref="T139">IF(N139&gt;0,N139*_xlfn.XLOOKUP(T$1,'Instructional Time Calc'!$A:$A,'Instructional Time Calc'!$H:$H,"?"),0)</f>
        <v>0</v>
      </c>
      <c r="U139" s="54">
        <f t="array" ref="U139">IF(O139&gt;0,O139*_xlfn.XLOOKUP(U$1,'Instructional Time Calc'!$A:$A,'Instructional Time Calc'!$H:$H,"?"),0)</f>
        <v>0</v>
      </c>
      <c r="V139" s="54">
        <f t="array" ref="V139">IF(P139&gt;0,P139*_xlfn.XLOOKUP(V$1,'Instructional Time Calc'!$A:$A,'Instructional Time Calc'!$H:$H,"?"),0)</f>
        <v>0</v>
      </c>
      <c r="W139" s="54">
        <f t="array" ref="W139">IF(Q139&gt;0,Q139*_xlfn.XLOOKUP(W$1,'Instructional Time Calc'!$A:$A,'Instructional Time Calc'!$H:$H,"?"),0)</f>
        <v>0</v>
      </c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</row>
    <row r="140" spans="1:39" ht="14.4" x14ac:dyDescent="0.3">
      <c r="A140" s="95">
        <v>46411</v>
      </c>
      <c r="B140" s="96" t="str">
        <f t="shared" si="0"/>
        <v>Sunday</v>
      </c>
      <c r="C140" s="96" t="s">
        <v>79</v>
      </c>
      <c r="D140" s="97" t="s">
        <v>49</v>
      </c>
      <c r="E140" s="98" t="s">
        <v>76</v>
      </c>
      <c r="F140" s="100"/>
      <c r="G140" s="100"/>
      <c r="H140" s="100"/>
      <c r="I140" s="100"/>
      <c r="J140" s="100"/>
      <c r="K140" s="100"/>
      <c r="L140" s="62">
        <f t="shared" ref="L140:P140" si="143">IF(AND($E140="In Session",G140="Yes"),1,IF(AND($E140="In Session",G140="Half Day"),0.5,0))</f>
        <v>0</v>
      </c>
      <c r="M140" s="62">
        <f t="shared" si="143"/>
        <v>0</v>
      </c>
      <c r="N140" s="62">
        <f t="shared" si="143"/>
        <v>0</v>
      </c>
      <c r="O140" s="62">
        <f t="shared" si="143"/>
        <v>0</v>
      </c>
      <c r="P140" s="62">
        <f t="shared" si="143"/>
        <v>0</v>
      </c>
      <c r="Q140" s="62">
        <f t="shared" si="2"/>
        <v>0</v>
      </c>
      <c r="R140" s="69">
        <f t="array" ref="R140">IF(L140&gt;0,L140*_xlfn.XLOOKUP(R$1,'Instructional Time Calc'!$A:$A,'Instructional Time Calc'!$H:$H,"?"),0)</f>
        <v>0</v>
      </c>
      <c r="S140" s="69">
        <f t="array" ref="S140">IF(M140&gt;0,M140*_xlfn.XLOOKUP(S$1,'Instructional Time Calc'!$A:$A,'Instructional Time Calc'!$H:$H,"?"),0)</f>
        <v>0</v>
      </c>
      <c r="T140" s="69">
        <f t="array" ref="T140">IF(N140&gt;0,N140*_xlfn.XLOOKUP(T$1,'Instructional Time Calc'!$A:$A,'Instructional Time Calc'!$H:$H,"?"),0)</f>
        <v>0</v>
      </c>
      <c r="U140" s="69">
        <f t="array" ref="U140">IF(O140&gt;0,O140*_xlfn.XLOOKUP(U$1,'Instructional Time Calc'!$A:$A,'Instructional Time Calc'!$H:$H,"?"),0)</f>
        <v>0</v>
      </c>
      <c r="V140" s="69">
        <f t="array" ref="V140">IF(P140&gt;0,P140*_xlfn.XLOOKUP(V$1,'Instructional Time Calc'!$A:$A,'Instructional Time Calc'!$H:$H,"?"),0)</f>
        <v>0</v>
      </c>
      <c r="W140" s="69">
        <f t="array" ref="W140">IF(Q140&gt;0,Q140*_xlfn.XLOOKUP(W$1,'Instructional Time Calc'!$A:$A,'Instructional Time Calc'!$H:$H,"?"),0)</f>
        <v>0</v>
      </c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</row>
    <row r="141" spans="1:39" ht="14.4" x14ac:dyDescent="0.3">
      <c r="A141" s="47">
        <v>46412</v>
      </c>
      <c r="B141" s="48" t="str">
        <f t="shared" si="0"/>
        <v>Monday</v>
      </c>
      <c r="C141" s="48" t="s">
        <v>48</v>
      </c>
      <c r="D141" s="50" t="s">
        <v>49</v>
      </c>
      <c r="E141" s="51" t="s">
        <v>50</v>
      </c>
      <c r="F141" s="52"/>
      <c r="G141" s="52" t="s">
        <v>52</v>
      </c>
      <c r="H141" s="52" t="s">
        <v>52</v>
      </c>
      <c r="I141" s="52" t="s">
        <v>52</v>
      </c>
      <c r="J141" s="52" t="s">
        <v>52</v>
      </c>
      <c r="K141" s="52" t="s">
        <v>52</v>
      </c>
      <c r="L141" s="53">
        <f t="shared" ref="L141:P141" si="144">IF(AND($E141="In Session",G141="Yes"),1,IF(AND($E141="In Session",G141="Half Day"),0.5,0))</f>
        <v>1</v>
      </c>
      <c r="M141" s="53">
        <f t="shared" si="144"/>
        <v>1</v>
      </c>
      <c r="N141" s="53">
        <f t="shared" si="144"/>
        <v>1</v>
      </c>
      <c r="O141" s="53">
        <f t="shared" si="144"/>
        <v>1</v>
      </c>
      <c r="P141" s="53">
        <f t="shared" si="144"/>
        <v>1</v>
      </c>
      <c r="Q141" s="53">
        <f t="shared" si="2"/>
        <v>1</v>
      </c>
      <c r="R141" s="54">
        <f t="array" ref="R141">IF(L141&gt;0,L141*_xlfn.XLOOKUP(R$1,'Instructional Time Calc'!$A:$A,'Instructional Time Calc'!$H:$H,"?"),0)</f>
        <v>6.2500000000000009</v>
      </c>
      <c r="S141" s="54">
        <f t="array" ref="S141">IF(M141&gt;0,M141*_xlfn.XLOOKUP(S$1,'Instructional Time Calc'!$A:$A,'Instructional Time Calc'!$H:$H,"?"),0)</f>
        <v>6.5000000000000009</v>
      </c>
      <c r="T141" s="54">
        <f t="array" ref="T141">IF(N141&gt;0,N141*_xlfn.XLOOKUP(T$1,'Instructional Time Calc'!$A:$A,'Instructional Time Calc'!$H:$H,"?"),0)</f>
        <v>6.5000000000000009</v>
      </c>
      <c r="U141" s="54">
        <f t="array" ref="U141">IF(O141&gt;0,O141*_xlfn.XLOOKUP(U$1,'Instructional Time Calc'!$A:$A,'Instructional Time Calc'!$H:$H,"?"),0)</f>
        <v>6.6666666666666679</v>
      </c>
      <c r="V141" s="54">
        <f t="array" ref="V141">IF(P141&gt;0,P141*_xlfn.XLOOKUP(V$1,'Instructional Time Calc'!$A:$A,'Instructional Time Calc'!$H:$H,"?"),0)</f>
        <v>7.1666666666666661</v>
      </c>
      <c r="W141" s="54">
        <f t="array" ref="W141">IF(Q141&gt;0,Q141*_xlfn.XLOOKUP(W$1,'Instructional Time Calc'!$A:$A,'Instructional Time Calc'!$H:$H,"?"),0)</f>
        <v>7.1666666666666661</v>
      </c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</row>
    <row r="142" spans="1:39" ht="14.4" x14ac:dyDescent="0.3">
      <c r="A142" s="47">
        <v>46413</v>
      </c>
      <c r="B142" s="48" t="str">
        <f t="shared" si="0"/>
        <v>Tuesday</v>
      </c>
      <c r="C142" s="48" t="s">
        <v>48</v>
      </c>
      <c r="D142" s="50" t="s">
        <v>49</v>
      </c>
      <c r="E142" s="51" t="s">
        <v>50</v>
      </c>
      <c r="F142" s="59"/>
      <c r="G142" s="59" t="s">
        <v>52</v>
      </c>
      <c r="H142" s="59" t="s">
        <v>52</v>
      </c>
      <c r="I142" s="59" t="s">
        <v>52</v>
      </c>
      <c r="J142" s="59" t="s">
        <v>52</v>
      </c>
      <c r="K142" s="59" t="s">
        <v>52</v>
      </c>
      <c r="L142" s="62">
        <f t="shared" ref="L142:P142" si="145">IF(AND($E142="In Session",G142="Yes"),1,IF(AND($E142="In Session",G142="Half Day"),0.5,0))</f>
        <v>1</v>
      </c>
      <c r="M142" s="62">
        <f t="shared" si="145"/>
        <v>1</v>
      </c>
      <c r="N142" s="62">
        <f t="shared" si="145"/>
        <v>1</v>
      </c>
      <c r="O142" s="62">
        <f t="shared" si="145"/>
        <v>1</v>
      </c>
      <c r="P142" s="62">
        <f t="shared" si="145"/>
        <v>1</v>
      </c>
      <c r="Q142" s="62">
        <f t="shared" si="2"/>
        <v>1</v>
      </c>
      <c r="R142" s="69">
        <f t="array" ref="R142">IF(L142&gt;0,L142*_xlfn.XLOOKUP(R$1,'Instructional Time Calc'!$A:$A,'Instructional Time Calc'!$H:$H,"?"),0)</f>
        <v>6.2500000000000009</v>
      </c>
      <c r="S142" s="69">
        <f t="array" ref="S142">IF(M142&gt;0,M142*_xlfn.XLOOKUP(S$1,'Instructional Time Calc'!$A:$A,'Instructional Time Calc'!$H:$H,"?"),0)</f>
        <v>6.5000000000000009</v>
      </c>
      <c r="T142" s="69">
        <f t="array" ref="T142">IF(N142&gt;0,N142*_xlfn.XLOOKUP(T$1,'Instructional Time Calc'!$A:$A,'Instructional Time Calc'!$H:$H,"?"),0)</f>
        <v>6.5000000000000009</v>
      </c>
      <c r="U142" s="69">
        <f t="array" ref="U142">IF(O142&gt;0,O142*_xlfn.XLOOKUP(U$1,'Instructional Time Calc'!$A:$A,'Instructional Time Calc'!$H:$H,"?"),0)</f>
        <v>6.6666666666666679</v>
      </c>
      <c r="V142" s="69">
        <f t="array" ref="V142">IF(P142&gt;0,P142*_xlfn.XLOOKUP(V$1,'Instructional Time Calc'!$A:$A,'Instructional Time Calc'!$H:$H,"?"),0)</f>
        <v>7.1666666666666661</v>
      </c>
      <c r="W142" s="69">
        <f t="array" ref="W142">IF(Q142&gt;0,Q142*_xlfn.XLOOKUP(W$1,'Instructional Time Calc'!$A:$A,'Instructional Time Calc'!$H:$H,"?"),0)</f>
        <v>7.1666666666666661</v>
      </c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</row>
    <row r="143" spans="1:39" ht="14.4" x14ac:dyDescent="0.3">
      <c r="A143" s="47">
        <v>46414</v>
      </c>
      <c r="B143" s="48" t="str">
        <f t="shared" si="0"/>
        <v>Wednesday</v>
      </c>
      <c r="C143" s="48" t="s">
        <v>48</v>
      </c>
      <c r="D143" s="50" t="s">
        <v>49</v>
      </c>
      <c r="E143" s="51" t="s">
        <v>50</v>
      </c>
      <c r="F143" s="52"/>
      <c r="G143" s="52" t="s">
        <v>52</v>
      </c>
      <c r="H143" s="52" t="s">
        <v>52</v>
      </c>
      <c r="I143" s="52" t="s">
        <v>52</v>
      </c>
      <c r="J143" s="52" t="s">
        <v>52</v>
      </c>
      <c r="K143" s="52" t="s">
        <v>52</v>
      </c>
      <c r="L143" s="53">
        <f t="shared" ref="L143:P143" si="146">IF(AND($E143="In Session",G143="Yes"),1,IF(AND($E143="In Session",G143="Half Day"),0.5,0))</f>
        <v>1</v>
      </c>
      <c r="M143" s="53">
        <f t="shared" si="146"/>
        <v>1</v>
      </c>
      <c r="N143" s="53">
        <f t="shared" si="146"/>
        <v>1</v>
      </c>
      <c r="O143" s="53">
        <f t="shared" si="146"/>
        <v>1</v>
      </c>
      <c r="P143" s="53">
        <f t="shared" si="146"/>
        <v>1</v>
      </c>
      <c r="Q143" s="53">
        <f t="shared" si="2"/>
        <v>1</v>
      </c>
      <c r="R143" s="54">
        <f t="array" ref="R143">IF(L143&gt;0,L143*_xlfn.XLOOKUP(R$1,'Instructional Time Calc'!$A:$A,'Instructional Time Calc'!$H:$H,"?"),0)</f>
        <v>6.2500000000000009</v>
      </c>
      <c r="S143" s="54">
        <f t="array" ref="S143">IF(M143&gt;0,M143*_xlfn.XLOOKUP(S$1,'Instructional Time Calc'!$A:$A,'Instructional Time Calc'!$H:$H,"?"),0)</f>
        <v>6.5000000000000009</v>
      </c>
      <c r="T143" s="54">
        <f t="array" ref="T143">IF(N143&gt;0,N143*_xlfn.XLOOKUP(T$1,'Instructional Time Calc'!$A:$A,'Instructional Time Calc'!$H:$H,"?"),0)</f>
        <v>6.5000000000000009</v>
      </c>
      <c r="U143" s="54">
        <f t="array" ref="U143">IF(O143&gt;0,O143*_xlfn.XLOOKUP(U$1,'Instructional Time Calc'!$A:$A,'Instructional Time Calc'!$H:$H,"?"),0)</f>
        <v>6.6666666666666679</v>
      </c>
      <c r="V143" s="54">
        <f t="array" ref="V143">IF(P143&gt;0,P143*_xlfn.XLOOKUP(V$1,'Instructional Time Calc'!$A:$A,'Instructional Time Calc'!$H:$H,"?"),0)</f>
        <v>7.1666666666666661</v>
      </c>
      <c r="W143" s="54">
        <f t="array" ref="W143">IF(Q143&gt;0,Q143*_xlfn.XLOOKUP(W$1,'Instructional Time Calc'!$A:$A,'Instructional Time Calc'!$H:$H,"?"),0)</f>
        <v>7.1666666666666661</v>
      </c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</row>
    <row r="144" spans="1:39" ht="14.4" x14ac:dyDescent="0.3">
      <c r="A144" s="47">
        <v>46415</v>
      </c>
      <c r="B144" s="48" t="str">
        <f t="shared" si="0"/>
        <v>Thursday</v>
      </c>
      <c r="C144" s="48" t="s">
        <v>48</v>
      </c>
      <c r="D144" s="50" t="s">
        <v>49</v>
      </c>
      <c r="E144" s="51" t="s">
        <v>50</v>
      </c>
      <c r="F144" s="59"/>
      <c r="G144" s="59" t="s">
        <v>52</v>
      </c>
      <c r="H144" s="59" t="s">
        <v>52</v>
      </c>
      <c r="I144" s="59" t="s">
        <v>52</v>
      </c>
      <c r="J144" s="59" t="s">
        <v>52</v>
      </c>
      <c r="K144" s="59" t="s">
        <v>52</v>
      </c>
      <c r="L144" s="62">
        <f t="shared" ref="L144:P144" si="147">IF(AND($E144="In Session",G144="Yes"),1,IF(AND($E144="In Session",G144="Half Day"),0.5,0))</f>
        <v>1</v>
      </c>
      <c r="M144" s="62">
        <f t="shared" si="147"/>
        <v>1</v>
      </c>
      <c r="N144" s="62">
        <f t="shared" si="147"/>
        <v>1</v>
      </c>
      <c r="O144" s="62">
        <f t="shared" si="147"/>
        <v>1</v>
      </c>
      <c r="P144" s="62">
        <f t="shared" si="147"/>
        <v>1</v>
      </c>
      <c r="Q144" s="62">
        <f t="shared" si="2"/>
        <v>1</v>
      </c>
      <c r="R144" s="69">
        <f t="array" ref="R144">IF(L144&gt;0,L144*_xlfn.XLOOKUP(R$1,'Instructional Time Calc'!$A:$A,'Instructional Time Calc'!$H:$H,"?"),0)</f>
        <v>6.2500000000000009</v>
      </c>
      <c r="S144" s="69">
        <f t="array" ref="S144">IF(M144&gt;0,M144*_xlfn.XLOOKUP(S$1,'Instructional Time Calc'!$A:$A,'Instructional Time Calc'!$H:$H,"?"),0)</f>
        <v>6.5000000000000009</v>
      </c>
      <c r="T144" s="69">
        <f t="array" ref="T144">IF(N144&gt;0,N144*_xlfn.XLOOKUP(T$1,'Instructional Time Calc'!$A:$A,'Instructional Time Calc'!$H:$H,"?"),0)</f>
        <v>6.5000000000000009</v>
      </c>
      <c r="U144" s="69">
        <f t="array" ref="U144">IF(O144&gt;0,O144*_xlfn.XLOOKUP(U$1,'Instructional Time Calc'!$A:$A,'Instructional Time Calc'!$H:$H,"?"),0)</f>
        <v>6.6666666666666679</v>
      </c>
      <c r="V144" s="69">
        <f t="array" ref="V144">IF(P144&gt;0,P144*_xlfn.XLOOKUP(V$1,'Instructional Time Calc'!$A:$A,'Instructional Time Calc'!$H:$H,"?"),0)</f>
        <v>7.1666666666666661</v>
      </c>
      <c r="W144" s="69">
        <f t="array" ref="W144">IF(Q144&gt;0,Q144*_xlfn.XLOOKUP(W$1,'Instructional Time Calc'!$A:$A,'Instructional Time Calc'!$H:$H,"?"),0)</f>
        <v>7.1666666666666661</v>
      </c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</row>
    <row r="145" spans="1:39" ht="14.4" x14ac:dyDescent="0.3">
      <c r="A145" s="82">
        <v>46416</v>
      </c>
      <c r="B145" s="83" t="str">
        <f t="shared" si="0"/>
        <v>Friday</v>
      </c>
      <c r="C145" s="83" t="s">
        <v>48</v>
      </c>
      <c r="D145" s="84" t="s">
        <v>49</v>
      </c>
      <c r="E145" s="85" t="s">
        <v>50</v>
      </c>
      <c r="F145" s="85"/>
      <c r="G145" s="52" t="s">
        <v>76</v>
      </c>
      <c r="H145" s="52" t="s">
        <v>76</v>
      </c>
      <c r="I145" s="52" t="s">
        <v>76</v>
      </c>
      <c r="J145" s="52" t="s">
        <v>76</v>
      </c>
      <c r="K145" s="52" t="s">
        <v>76</v>
      </c>
      <c r="L145" s="53">
        <f t="shared" ref="L145:P145" si="148">IF(AND($E145="In Session",G145="Yes"),1,IF(AND($E145="In Session",G145="Half Day"),0.5,0))</f>
        <v>0</v>
      </c>
      <c r="M145" s="53">
        <f t="shared" si="148"/>
        <v>0</v>
      </c>
      <c r="N145" s="53">
        <f t="shared" si="148"/>
        <v>0</v>
      </c>
      <c r="O145" s="53">
        <f t="shared" si="148"/>
        <v>0</v>
      </c>
      <c r="P145" s="53">
        <f t="shared" si="148"/>
        <v>0</v>
      </c>
      <c r="Q145" s="53">
        <f t="shared" si="2"/>
        <v>0</v>
      </c>
      <c r="R145" s="54">
        <f t="array" ref="R145">IF(L145&gt;0,L145*_xlfn.XLOOKUP(R$1,'Instructional Time Calc'!$A:$A,'Instructional Time Calc'!$H:$H,"?"),0)</f>
        <v>0</v>
      </c>
      <c r="S145" s="54">
        <f t="array" ref="S145">IF(M145&gt;0,M145*_xlfn.XLOOKUP(S$1,'Instructional Time Calc'!$A:$A,'Instructional Time Calc'!$H:$H,"?"),0)</f>
        <v>0</v>
      </c>
      <c r="T145" s="54">
        <f t="array" ref="T145">IF(N145&gt;0,N145*_xlfn.XLOOKUP(T$1,'Instructional Time Calc'!$A:$A,'Instructional Time Calc'!$H:$H,"?"),0)</f>
        <v>0</v>
      </c>
      <c r="U145" s="54">
        <f t="array" ref="U145">IF(O145&gt;0,O145*_xlfn.XLOOKUP(U$1,'Instructional Time Calc'!$A:$A,'Instructional Time Calc'!$H:$H,"?"),0)</f>
        <v>0</v>
      </c>
      <c r="V145" s="54">
        <f t="array" ref="V145">IF(P145&gt;0,P145*_xlfn.XLOOKUP(V$1,'Instructional Time Calc'!$A:$A,'Instructional Time Calc'!$H:$H,"?"),0)</f>
        <v>0</v>
      </c>
      <c r="W145" s="54">
        <f t="array" ref="W145">IF(Q145&gt;0,Q145*_xlfn.XLOOKUP(W$1,'Instructional Time Calc'!$A:$A,'Instructional Time Calc'!$H:$H,"?"),0)</f>
        <v>0</v>
      </c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</row>
    <row r="146" spans="1:39" ht="14.4" x14ac:dyDescent="0.3">
      <c r="A146" s="95">
        <v>46417</v>
      </c>
      <c r="B146" s="96" t="str">
        <f t="shared" si="0"/>
        <v>Saturday</v>
      </c>
      <c r="C146" s="96" t="s">
        <v>79</v>
      </c>
      <c r="D146" s="97" t="s">
        <v>49</v>
      </c>
      <c r="E146" s="98" t="s">
        <v>76</v>
      </c>
      <c r="F146" s="100"/>
      <c r="G146" s="100"/>
      <c r="H146" s="100"/>
      <c r="I146" s="100"/>
      <c r="J146" s="100"/>
      <c r="K146" s="100"/>
      <c r="L146" s="62">
        <f t="shared" ref="L146:P146" si="149">IF(AND($E146="In Session",G146="Yes"),1,IF(AND($E146="In Session",G146="Half Day"),0.5,0))</f>
        <v>0</v>
      </c>
      <c r="M146" s="62">
        <f t="shared" si="149"/>
        <v>0</v>
      </c>
      <c r="N146" s="62">
        <f t="shared" si="149"/>
        <v>0</v>
      </c>
      <c r="O146" s="62">
        <f t="shared" si="149"/>
        <v>0</v>
      </c>
      <c r="P146" s="62">
        <f t="shared" si="149"/>
        <v>0</v>
      </c>
      <c r="Q146" s="62">
        <f t="shared" si="2"/>
        <v>0</v>
      </c>
      <c r="R146" s="69">
        <f t="array" ref="R146">IF(L146&gt;0,L146*_xlfn.XLOOKUP(R$1,'Instructional Time Calc'!$A:$A,'Instructional Time Calc'!$H:$H,"?"),0)</f>
        <v>0</v>
      </c>
      <c r="S146" s="69">
        <f t="array" ref="S146">IF(M146&gt;0,M146*_xlfn.XLOOKUP(S$1,'Instructional Time Calc'!$A:$A,'Instructional Time Calc'!$H:$H,"?"),0)</f>
        <v>0</v>
      </c>
      <c r="T146" s="69">
        <f t="array" ref="T146">IF(N146&gt;0,N146*_xlfn.XLOOKUP(T$1,'Instructional Time Calc'!$A:$A,'Instructional Time Calc'!$H:$H,"?"),0)</f>
        <v>0</v>
      </c>
      <c r="U146" s="69">
        <f t="array" ref="U146">IF(O146&gt;0,O146*_xlfn.XLOOKUP(U$1,'Instructional Time Calc'!$A:$A,'Instructional Time Calc'!$H:$H,"?"),0)</f>
        <v>0</v>
      </c>
      <c r="V146" s="69">
        <f t="array" ref="V146">IF(P146&gt;0,P146*_xlfn.XLOOKUP(V$1,'Instructional Time Calc'!$A:$A,'Instructional Time Calc'!$H:$H,"?"),0)</f>
        <v>0</v>
      </c>
      <c r="W146" s="69">
        <f t="array" ref="W146">IF(Q146&gt;0,Q146*_xlfn.XLOOKUP(W$1,'Instructional Time Calc'!$A:$A,'Instructional Time Calc'!$H:$H,"?"),0)</f>
        <v>0</v>
      </c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</row>
    <row r="147" spans="1:39" ht="14.4" x14ac:dyDescent="0.3">
      <c r="A147" s="95">
        <v>46418</v>
      </c>
      <c r="B147" s="96" t="str">
        <f t="shared" si="0"/>
        <v>Sunday</v>
      </c>
      <c r="C147" s="96" t="s">
        <v>79</v>
      </c>
      <c r="D147" s="97" t="s">
        <v>49</v>
      </c>
      <c r="E147" s="98" t="s">
        <v>76</v>
      </c>
      <c r="F147" s="109"/>
      <c r="G147" s="109"/>
      <c r="H147" s="109"/>
      <c r="I147" s="109"/>
      <c r="J147" s="109"/>
      <c r="K147" s="109"/>
      <c r="L147" s="53">
        <f t="shared" ref="L147:P147" si="150">IF(AND($E147="In Session",G147="Yes"),1,IF(AND($E147="In Session",G147="Half Day"),0.5,0))</f>
        <v>0</v>
      </c>
      <c r="M147" s="53">
        <f t="shared" si="150"/>
        <v>0</v>
      </c>
      <c r="N147" s="53">
        <f t="shared" si="150"/>
        <v>0</v>
      </c>
      <c r="O147" s="53">
        <f t="shared" si="150"/>
        <v>0</v>
      </c>
      <c r="P147" s="53">
        <f t="shared" si="150"/>
        <v>0</v>
      </c>
      <c r="Q147" s="53">
        <f t="shared" si="2"/>
        <v>0</v>
      </c>
      <c r="R147" s="54">
        <f t="array" ref="R147">IF(L147&gt;0,L147*_xlfn.XLOOKUP(R$1,'Instructional Time Calc'!$A:$A,'Instructional Time Calc'!$H:$H,"?"),0)</f>
        <v>0</v>
      </c>
      <c r="S147" s="54">
        <f t="array" ref="S147">IF(M147&gt;0,M147*_xlfn.XLOOKUP(S$1,'Instructional Time Calc'!$A:$A,'Instructional Time Calc'!$H:$H,"?"),0)</f>
        <v>0</v>
      </c>
      <c r="T147" s="54">
        <f t="array" ref="T147">IF(N147&gt;0,N147*_xlfn.XLOOKUP(T$1,'Instructional Time Calc'!$A:$A,'Instructional Time Calc'!$H:$H,"?"),0)</f>
        <v>0</v>
      </c>
      <c r="U147" s="54">
        <f t="array" ref="U147">IF(O147&gt;0,O147*_xlfn.XLOOKUP(U$1,'Instructional Time Calc'!$A:$A,'Instructional Time Calc'!$H:$H,"?"),0)</f>
        <v>0</v>
      </c>
      <c r="V147" s="54">
        <f t="array" ref="V147">IF(P147&gt;0,P147*_xlfn.XLOOKUP(V$1,'Instructional Time Calc'!$A:$A,'Instructional Time Calc'!$H:$H,"?"),0)</f>
        <v>0</v>
      </c>
      <c r="W147" s="54">
        <f t="array" ref="W147">IF(Q147&gt;0,Q147*_xlfn.XLOOKUP(W$1,'Instructional Time Calc'!$A:$A,'Instructional Time Calc'!$H:$H,"?"),0)</f>
        <v>0</v>
      </c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</row>
    <row r="148" spans="1:39" ht="14.4" x14ac:dyDescent="0.3">
      <c r="A148" s="47">
        <v>46419</v>
      </c>
      <c r="B148" s="48" t="str">
        <f t="shared" si="0"/>
        <v>Monday</v>
      </c>
      <c r="C148" s="48" t="s">
        <v>48</v>
      </c>
      <c r="D148" s="50" t="s">
        <v>49</v>
      </c>
      <c r="E148" s="51" t="s">
        <v>50</v>
      </c>
      <c r="F148" s="59"/>
      <c r="G148" s="59" t="s">
        <v>52</v>
      </c>
      <c r="H148" s="59" t="s">
        <v>52</v>
      </c>
      <c r="I148" s="59" t="s">
        <v>52</v>
      </c>
      <c r="J148" s="59" t="s">
        <v>52</v>
      </c>
      <c r="K148" s="59" t="s">
        <v>52</v>
      </c>
      <c r="L148" s="62">
        <f t="shared" ref="L148:P148" si="151">IF(AND($E148="In Session",G148="Yes"),1,IF(AND($E148="In Session",G148="Half Day"),0.5,0))</f>
        <v>1</v>
      </c>
      <c r="M148" s="62">
        <f t="shared" si="151"/>
        <v>1</v>
      </c>
      <c r="N148" s="62">
        <f t="shared" si="151"/>
        <v>1</v>
      </c>
      <c r="O148" s="62">
        <f t="shared" si="151"/>
        <v>1</v>
      </c>
      <c r="P148" s="62">
        <f t="shared" si="151"/>
        <v>1</v>
      </c>
      <c r="Q148" s="62">
        <f t="shared" si="2"/>
        <v>1</v>
      </c>
      <c r="R148" s="69">
        <f t="array" ref="R148">IF(L148&gt;0,L148*_xlfn.XLOOKUP(R$1,'Instructional Time Calc'!$A:$A,'Instructional Time Calc'!$H:$H,"?"),0)</f>
        <v>6.2500000000000009</v>
      </c>
      <c r="S148" s="69">
        <f t="array" ref="S148">IF(M148&gt;0,M148*_xlfn.XLOOKUP(S$1,'Instructional Time Calc'!$A:$A,'Instructional Time Calc'!$H:$H,"?"),0)</f>
        <v>6.5000000000000009</v>
      </c>
      <c r="T148" s="69">
        <f t="array" ref="T148">IF(N148&gt;0,N148*_xlfn.XLOOKUP(T$1,'Instructional Time Calc'!$A:$A,'Instructional Time Calc'!$H:$H,"?"),0)</f>
        <v>6.5000000000000009</v>
      </c>
      <c r="U148" s="69">
        <f t="array" ref="U148">IF(O148&gt;0,O148*_xlfn.XLOOKUP(U$1,'Instructional Time Calc'!$A:$A,'Instructional Time Calc'!$H:$H,"?"),0)</f>
        <v>6.6666666666666679</v>
      </c>
      <c r="V148" s="69">
        <f t="array" ref="V148">IF(P148&gt;0,P148*_xlfn.XLOOKUP(V$1,'Instructional Time Calc'!$A:$A,'Instructional Time Calc'!$H:$H,"?"),0)</f>
        <v>7.1666666666666661</v>
      </c>
      <c r="W148" s="69">
        <f t="array" ref="W148">IF(Q148&gt;0,Q148*_xlfn.XLOOKUP(W$1,'Instructional Time Calc'!$A:$A,'Instructional Time Calc'!$H:$H,"?"),0)</f>
        <v>7.1666666666666661</v>
      </c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</row>
    <row r="149" spans="1:39" ht="14.4" x14ac:dyDescent="0.3">
      <c r="A149" s="47">
        <v>46420</v>
      </c>
      <c r="B149" s="48" t="str">
        <f t="shared" si="0"/>
        <v>Tuesday</v>
      </c>
      <c r="C149" s="48" t="s">
        <v>48</v>
      </c>
      <c r="D149" s="50" t="s">
        <v>49</v>
      </c>
      <c r="E149" s="51" t="s">
        <v>50</v>
      </c>
      <c r="F149" s="52"/>
      <c r="G149" s="52" t="s">
        <v>52</v>
      </c>
      <c r="H149" s="52" t="s">
        <v>52</v>
      </c>
      <c r="I149" s="52" t="s">
        <v>52</v>
      </c>
      <c r="J149" s="52" t="s">
        <v>52</v>
      </c>
      <c r="K149" s="52" t="s">
        <v>52</v>
      </c>
      <c r="L149" s="53">
        <f t="shared" ref="L149:P149" si="152">IF(AND($E149="In Session",G149="Yes"),1,IF(AND($E149="In Session",G149="Half Day"),0.5,0))</f>
        <v>1</v>
      </c>
      <c r="M149" s="53">
        <f t="shared" si="152"/>
        <v>1</v>
      </c>
      <c r="N149" s="53">
        <f t="shared" si="152"/>
        <v>1</v>
      </c>
      <c r="O149" s="53">
        <f t="shared" si="152"/>
        <v>1</v>
      </c>
      <c r="P149" s="53">
        <f t="shared" si="152"/>
        <v>1</v>
      </c>
      <c r="Q149" s="53">
        <f t="shared" si="2"/>
        <v>1</v>
      </c>
      <c r="R149" s="54">
        <f t="array" ref="R149">IF(L149&gt;0,L149*_xlfn.XLOOKUP(R$1,'Instructional Time Calc'!$A:$A,'Instructional Time Calc'!$H:$H,"?"),0)</f>
        <v>6.2500000000000009</v>
      </c>
      <c r="S149" s="54">
        <f t="array" ref="S149">IF(M149&gt;0,M149*_xlfn.XLOOKUP(S$1,'Instructional Time Calc'!$A:$A,'Instructional Time Calc'!$H:$H,"?"),0)</f>
        <v>6.5000000000000009</v>
      </c>
      <c r="T149" s="54">
        <f t="array" ref="T149">IF(N149&gt;0,N149*_xlfn.XLOOKUP(T$1,'Instructional Time Calc'!$A:$A,'Instructional Time Calc'!$H:$H,"?"),0)</f>
        <v>6.5000000000000009</v>
      </c>
      <c r="U149" s="54">
        <f t="array" ref="U149">IF(O149&gt;0,O149*_xlfn.XLOOKUP(U$1,'Instructional Time Calc'!$A:$A,'Instructional Time Calc'!$H:$H,"?"),0)</f>
        <v>6.6666666666666679</v>
      </c>
      <c r="V149" s="54">
        <f t="array" ref="V149">IF(P149&gt;0,P149*_xlfn.XLOOKUP(V$1,'Instructional Time Calc'!$A:$A,'Instructional Time Calc'!$H:$H,"?"),0)</f>
        <v>7.1666666666666661</v>
      </c>
      <c r="W149" s="54">
        <f t="array" ref="W149">IF(Q149&gt;0,Q149*_xlfn.XLOOKUP(W$1,'Instructional Time Calc'!$A:$A,'Instructional Time Calc'!$H:$H,"?"),0)</f>
        <v>7.1666666666666661</v>
      </c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</row>
    <row r="150" spans="1:39" ht="14.4" x14ac:dyDescent="0.3">
      <c r="A150" s="47">
        <v>46421</v>
      </c>
      <c r="B150" s="48" t="str">
        <f t="shared" si="0"/>
        <v>Wednesday</v>
      </c>
      <c r="C150" s="48" t="s">
        <v>48</v>
      </c>
      <c r="D150" s="50" t="s">
        <v>49</v>
      </c>
      <c r="E150" s="51" t="s">
        <v>50</v>
      </c>
      <c r="F150" s="59"/>
      <c r="G150" s="59" t="s">
        <v>52</v>
      </c>
      <c r="H150" s="59" t="s">
        <v>52</v>
      </c>
      <c r="I150" s="59" t="s">
        <v>52</v>
      </c>
      <c r="J150" s="59" t="s">
        <v>52</v>
      </c>
      <c r="K150" s="59" t="s">
        <v>52</v>
      </c>
      <c r="L150" s="62">
        <f t="shared" ref="L150:P150" si="153">IF(AND($E150="In Session",G150="Yes"),1,IF(AND($E150="In Session",G150="Half Day"),0.5,0))</f>
        <v>1</v>
      </c>
      <c r="M150" s="62">
        <f t="shared" si="153"/>
        <v>1</v>
      </c>
      <c r="N150" s="62">
        <f t="shared" si="153"/>
        <v>1</v>
      </c>
      <c r="O150" s="62">
        <f t="shared" si="153"/>
        <v>1</v>
      </c>
      <c r="P150" s="62">
        <f t="shared" si="153"/>
        <v>1</v>
      </c>
      <c r="Q150" s="62">
        <f t="shared" si="2"/>
        <v>1</v>
      </c>
      <c r="R150" s="69">
        <f t="array" ref="R150">IF(L150&gt;0,L150*_xlfn.XLOOKUP(R$1,'Instructional Time Calc'!$A:$A,'Instructional Time Calc'!$H:$H,"?"),0)</f>
        <v>6.2500000000000009</v>
      </c>
      <c r="S150" s="69">
        <f t="array" ref="S150">IF(M150&gt;0,M150*_xlfn.XLOOKUP(S$1,'Instructional Time Calc'!$A:$A,'Instructional Time Calc'!$H:$H,"?"),0)</f>
        <v>6.5000000000000009</v>
      </c>
      <c r="T150" s="69">
        <f t="array" ref="T150">IF(N150&gt;0,N150*_xlfn.XLOOKUP(T$1,'Instructional Time Calc'!$A:$A,'Instructional Time Calc'!$H:$H,"?"),0)</f>
        <v>6.5000000000000009</v>
      </c>
      <c r="U150" s="69">
        <f t="array" ref="U150">IF(O150&gt;0,O150*_xlfn.XLOOKUP(U$1,'Instructional Time Calc'!$A:$A,'Instructional Time Calc'!$H:$H,"?"),0)</f>
        <v>6.6666666666666679</v>
      </c>
      <c r="V150" s="69">
        <f t="array" ref="V150">IF(P150&gt;0,P150*_xlfn.XLOOKUP(V$1,'Instructional Time Calc'!$A:$A,'Instructional Time Calc'!$H:$H,"?"),0)</f>
        <v>7.1666666666666661</v>
      </c>
      <c r="W150" s="69">
        <f t="array" ref="W150">IF(Q150&gt;0,Q150*_xlfn.XLOOKUP(W$1,'Instructional Time Calc'!$A:$A,'Instructional Time Calc'!$H:$H,"?"),0)</f>
        <v>7.1666666666666661</v>
      </c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</row>
    <row r="151" spans="1:39" ht="14.4" x14ac:dyDescent="0.3">
      <c r="A151" s="47">
        <v>46422</v>
      </c>
      <c r="B151" s="48" t="str">
        <f t="shared" si="0"/>
        <v>Thursday</v>
      </c>
      <c r="C151" s="48" t="s">
        <v>48</v>
      </c>
      <c r="D151" s="50" t="s">
        <v>49</v>
      </c>
      <c r="E151" s="51" t="s">
        <v>50</v>
      </c>
      <c r="F151" s="52"/>
      <c r="G151" s="52" t="s">
        <v>52</v>
      </c>
      <c r="H151" s="52" t="s">
        <v>52</v>
      </c>
      <c r="I151" s="52" t="s">
        <v>52</v>
      </c>
      <c r="J151" s="52" t="s">
        <v>52</v>
      </c>
      <c r="K151" s="52" t="s">
        <v>52</v>
      </c>
      <c r="L151" s="53">
        <f t="shared" ref="L151:P151" si="154">IF(AND($E151="In Session",G151="Yes"),1,IF(AND($E151="In Session",G151="Half Day"),0.5,0))</f>
        <v>1</v>
      </c>
      <c r="M151" s="53">
        <f t="shared" si="154"/>
        <v>1</v>
      </c>
      <c r="N151" s="53">
        <f t="shared" si="154"/>
        <v>1</v>
      </c>
      <c r="O151" s="53">
        <f t="shared" si="154"/>
        <v>1</v>
      </c>
      <c r="P151" s="53">
        <f t="shared" si="154"/>
        <v>1</v>
      </c>
      <c r="Q151" s="53">
        <f t="shared" si="2"/>
        <v>1</v>
      </c>
      <c r="R151" s="54">
        <f t="array" ref="R151">IF(L151&gt;0,L151*_xlfn.XLOOKUP(R$1,'Instructional Time Calc'!$A:$A,'Instructional Time Calc'!$H:$H,"?"),0)</f>
        <v>6.2500000000000009</v>
      </c>
      <c r="S151" s="54">
        <f t="array" ref="S151">IF(M151&gt;0,M151*_xlfn.XLOOKUP(S$1,'Instructional Time Calc'!$A:$A,'Instructional Time Calc'!$H:$H,"?"),0)</f>
        <v>6.5000000000000009</v>
      </c>
      <c r="T151" s="54">
        <f t="array" ref="T151">IF(N151&gt;0,N151*_xlfn.XLOOKUP(T$1,'Instructional Time Calc'!$A:$A,'Instructional Time Calc'!$H:$H,"?"),0)</f>
        <v>6.5000000000000009</v>
      </c>
      <c r="U151" s="54">
        <f t="array" ref="U151">IF(O151&gt;0,O151*_xlfn.XLOOKUP(U$1,'Instructional Time Calc'!$A:$A,'Instructional Time Calc'!$H:$H,"?"),0)</f>
        <v>6.6666666666666679</v>
      </c>
      <c r="V151" s="54">
        <f t="array" ref="V151">IF(P151&gt;0,P151*_xlfn.XLOOKUP(V$1,'Instructional Time Calc'!$A:$A,'Instructional Time Calc'!$H:$H,"?"),0)</f>
        <v>7.1666666666666661</v>
      </c>
      <c r="W151" s="54">
        <f t="array" ref="W151">IF(Q151&gt;0,Q151*_xlfn.XLOOKUP(W$1,'Instructional Time Calc'!$A:$A,'Instructional Time Calc'!$H:$H,"?"),0)</f>
        <v>7.1666666666666661</v>
      </c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</row>
    <row r="152" spans="1:39" ht="14.4" x14ac:dyDescent="0.3">
      <c r="A152" s="82">
        <v>46423</v>
      </c>
      <c r="B152" s="83" t="str">
        <f t="shared" si="0"/>
        <v>Friday</v>
      </c>
      <c r="C152" s="83" t="s">
        <v>48</v>
      </c>
      <c r="D152" s="84" t="s">
        <v>49</v>
      </c>
      <c r="E152" s="85" t="s">
        <v>50</v>
      </c>
      <c r="F152" s="85"/>
      <c r="G152" s="59" t="s">
        <v>76</v>
      </c>
      <c r="H152" s="59" t="s">
        <v>76</v>
      </c>
      <c r="I152" s="59" t="s">
        <v>76</v>
      </c>
      <c r="J152" s="59" t="s">
        <v>76</v>
      </c>
      <c r="K152" s="59" t="s">
        <v>76</v>
      </c>
      <c r="L152" s="62">
        <f t="shared" ref="L152:P152" si="155">IF(AND($E152="In Session",G152="Yes"),1,IF(AND($E152="In Session",G152="Half Day"),0.5,0))</f>
        <v>0</v>
      </c>
      <c r="M152" s="62">
        <f t="shared" si="155"/>
        <v>0</v>
      </c>
      <c r="N152" s="62">
        <f t="shared" si="155"/>
        <v>0</v>
      </c>
      <c r="O152" s="62">
        <f t="shared" si="155"/>
        <v>0</v>
      </c>
      <c r="P152" s="62">
        <f t="shared" si="155"/>
        <v>0</v>
      </c>
      <c r="Q152" s="62">
        <f t="shared" si="2"/>
        <v>0</v>
      </c>
      <c r="R152" s="69">
        <f t="array" ref="R152">IF(L152&gt;0,L152*_xlfn.XLOOKUP(R$1,'Instructional Time Calc'!$A:$A,'Instructional Time Calc'!$H:$H,"?"),0)</f>
        <v>0</v>
      </c>
      <c r="S152" s="69">
        <f t="array" ref="S152">IF(M152&gt;0,M152*_xlfn.XLOOKUP(S$1,'Instructional Time Calc'!$A:$A,'Instructional Time Calc'!$H:$H,"?"),0)</f>
        <v>0</v>
      </c>
      <c r="T152" s="69">
        <f t="array" ref="T152">IF(N152&gt;0,N152*_xlfn.XLOOKUP(T$1,'Instructional Time Calc'!$A:$A,'Instructional Time Calc'!$H:$H,"?"),0)</f>
        <v>0</v>
      </c>
      <c r="U152" s="69">
        <f t="array" ref="U152">IF(O152&gt;0,O152*_xlfn.XLOOKUP(U$1,'Instructional Time Calc'!$A:$A,'Instructional Time Calc'!$H:$H,"?"),0)</f>
        <v>0</v>
      </c>
      <c r="V152" s="69">
        <f t="array" ref="V152">IF(P152&gt;0,P152*_xlfn.XLOOKUP(V$1,'Instructional Time Calc'!$A:$A,'Instructional Time Calc'!$H:$H,"?"),0)</f>
        <v>0</v>
      </c>
      <c r="W152" s="69">
        <f t="array" ref="W152">IF(Q152&gt;0,Q152*_xlfn.XLOOKUP(W$1,'Instructional Time Calc'!$A:$A,'Instructional Time Calc'!$H:$H,"?"),0)</f>
        <v>0</v>
      </c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</row>
    <row r="153" spans="1:39" ht="14.4" x14ac:dyDescent="0.3">
      <c r="A153" s="95">
        <v>46424</v>
      </c>
      <c r="B153" s="96" t="str">
        <f t="shared" si="0"/>
        <v>Saturday</v>
      </c>
      <c r="C153" s="96" t="s">
        <v>79</v>
      </c>
      <c r="D153" s="97" t="s">
        <v>49</v>
      </c>
      <c r="E153" s="98" t="s">
        <v>76</v>
      </c>
      <c r="F153" s="109"/>
      <c r="G153" s="109"/>
      <c r="H153" s="109"/>
      <c r="I153" s="109"/>
      <c r="J153" s="109"/>
      <c r="K153" s="109"/>
      <c r="L153" s="53">
        <f t="shared" ref="L153:P153" si="156">IF(AND($E153="In Session",G153="Yes"),1,IF(AND($E153="In Session",G153="Half Day"),0.5,0))</f>
        <v>0</v>
      </c>
      <c r="M153" s="53">
        <f t="shared" si="156"/>
        <v>0</v>
      </c>
      <c r="N153" s="53">
        <f t="shared" si="156"/>
        <v>0</v>
      </c>
      <c r="O153" s="53">
        <f t="shared" si="156"/>
        <v>0</v>
      </c>
      <c r="P153" s="53">
        <f t="shared" si="156"/>
        <v>0</v>
      </c>
      <c r="Q153" s="53">
        <f t="shared" si="2"/>
        <v>0</v>
      </c>
      <c r="R153" s="54">
        <f t="array" ref="R153">IF(L153&gt;0,L153*_xlfn.XLOOKUP(R$1,'Instructional Time Calc'!$A:$A,'Instructional Time Calc'!$H:$H,"?"),0)</f>
        <v>0</v>
      </c>
      <c r="S153" s="54">
        <f t="array" ref="S153">IF(M153&gt;0,M153*_xlfn.XLOOKUP(S$1,'Instructional Time Calc'!$A:$A,'Instructional Time Calc'!$H:$H,"?"),0)</f>
        <v>0</v>
      </c>
      <c r="T153" s="54">
        <f t="array" ref="T153">IF(N153&gt;0,N153*_xlfn.XLOOKUP(T$1,'Instructional Time Calc'!$A:$A,'Instructional Time Calc'!$H:$H,"?"),0)</f>
        <v>0</v>
      </c>
      <c r="U153" s="54">
        <f t="array" ref="U153">IF(O153&gt;0,O153*_xlfn.XLOOKUP(U$1,'Instructional Time Calc'!$A:$A,'Instructional Time Calc'!$H:$H,"?"),0)</f>
        <v>0</v>
      </c>
      <c r="V153" s="54">
        <f t="array" ref="V153">IF(P153&gt;0,P153*_xlfn.XLOOKUP(V$1,'Instructional Time Calc'!$A:$A,'Instructional Time Calc'!$H:$H,"?"),0)</f>
        <v>0</v>
      </c>
      <c r="W153" s="54">
        <f t="array" ref="W153">IF(Q153&gt;0,Q153*_xlfn.XLOOKUP(W$1,'Instructional Time Calc'!$A:$A,'Instructional Time Calc'!$H:$H,"?"),0)</f>
        <v>0</v>
      </c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</row>
    <row r="154" spans="1:39" ht="14.4" x14ac:dyDescent="0.3">
      <c r="A154" s="95">
        <v>46425</v>
      </c>
      <c r="B154" s="96" t="str">
        <f t="shared" si="0"/>
        <v>Sunday</v>
      </c>
      <c r="C154" s="96" t="s">
        <v>79</v>
      </c>
      <c r="D154" s="97" t="s">
        <v>49</v>
      </c>
      <c r="E154" s="98" t="s">
        <v>76</v>
      </c>
      <c r="F154" s="100"/>
      <c r="G154" s="100"/>
      <c r="H154" s="100"/>
      <c r="I154" s="100"/>
      <c r="J154" s="100"/>
      <c r="K154" s="100"/>
      <c r="L154" s="62">
        <f t="shared" ref="L154:P154" si="157">IF(AND($E154="In Session",G154="Yes"),1,IF(AND($E154="In Session",G154="Half Day"),0.5,0))</f>
        <v>0</v>
      </c>
      <c r="M154" s="62">
        <f t="shared" si="157"/>
        <v>0</v>
      </c>
      <c r="N154" s="62">
        <f t="shared" si="157"/>
        <v>0</v>
      </c>
      <c r="O154" s="62">
        <f t="shared" si="157"/>
        <v>0</v>
      </c>
      <c r="P154" s="62">
        <f t="shared" si="157"/>
        <v>0</v>
      </c>
      <c r="Q154" s="62">
        <f t="shared" si="2"/>
        <v>0</v>
      </c>
      <c r="R154" s="69">
        <f t="array" ref="R154">IF(L154&gt;0,L154*_xlfn.XLOOKUP(R$1,'Instructional Time Calc'!$A:$A,'Instructional Time Calc'!$H:$H,"?"),0)</f>
        <v>0</v>
      </c>
      <c r="S154" s="69">
        <f t="array" ref="S154">IF(M154&gt;0,M154*_xlfn.XLOOKUP(S$1,'Instructional Time Calc'!$A:$A,'Instructional Time Calc'!$H:$H,"?"),0)</f>
        <v>0</v>
      </c>
      <c r="T154" s="69">
        <f t="array" ref="T154">IF(N154&gt;0,N154*_xlfn.XLOOKUP(T$1,'Instructional Time Calc'!$A:$A,'Instructional Time Calc'!$H:$H,"?"),0)</f>
        <v>0</v>
      </c>
      <c r="U154" s="69">
        <f t="array" ref="U154">IF(O154&gt;0,O154*_xlfn.XLOOKUP(U$1,'Instructional Time Calc'!$A:$A,'Instructional Time Calc'!$H:$H,"?"),0)</f>
        <v>0</v>
      </c>
      <c r="V154" s="69">
        <f t="array" ref="V154">IF(P154&gt;0,P154*_xlfn.XLOOKUP(V$1,'Instructional Time Calc'!$A:$A,'Instructional Time Calc'!$H:$H,"?"),0)</f>
        <v>0</v>
      </c>
      <c r="W154" s="69">
        <f t="array" ref="W154">IF(Q154&gt;0,Q154*_xlfn.XLOOKUP(W$1,'Instructional Time Calc'!$A:$A,'Instructional Time Calc'!$H:$H,"?"),0)</f>
        <v>0</v>
      </c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</row>
    <row r="155" spans="1:39" ht="14.4" x14ac:dyDescent="0.3">
      <c r="A155" s="47">
        <v>46426</v>
      </c>
      <c r="B155" s="48" t="str">
        <f t="shared" si="0"/>
        <v>Monday</v>
      </c>
      <c r="C155" s="48" t="s">
        <v>48</v>
      </c>
      <c r="D155" s="50" t="s">
        <v>49</v>
      </c>
      <c r="E155" s="51" t="s">
        <v>50</v>
      </c>
      <c r="F155" s="52"/>
      <c r="G155" s="52" t="s">
        <v>52</v>
      </c>
      <c r="H155" s="52" t="s">
        <v>52</v>
      </c>
      <c r="I155" s="52" t="s">
        <v>52</v>
      </c>
      <c r="J155" s="52" t="s">
        <v>52</v>
      </c>
      <c r="K155" s="52" t="s">
        <v>52</v>
      </c>
      <c r="L155" s="53">
        <f t="shared" ref="L155:P155" si="158">IF(AND($E155="In Session",G155="Yes"),1,IF(AND($E155="In Session",G155="Half Day"),0.5,0))</f>
        <v>1</v>
      </c>
      <c r="M155" s="53">
        <f t="shared" si="158"/>
        <v>1</v>
      </c>
      <c r="N155" s="53">
        <f t="shared" si="158"/>
        <v>1</v>
      </c>
      <c r="O155" s="53">
        <f t="shared" si="158"/>
        <v>1</v>
      </c>
      <c r="P155" s="53">
        <f t="shared" si="158"/>
        <v>1</v>
      </c>
      <c r="Q155" s="53">
        <f t="shared" si="2"/>
        <v>1</v>
      </c>
      <c r="R155" s="54">
        <f t="array" ref="R155">IF(L155&gt;0,L155*_xlfn.XLOOKUP(R$1,'Instructional Time Calc'!$A:$A,'Instructional Time Calc'!$H:$H,"?"),0)</f>
        <v>6.2500000000000009</v>
      </c>
      <c r="S155" s="54">
        <f t="array" ref="S155">IF(M155&gt;0,M155*_xlfn.XLOOKUP(S$1,'Instructional Time Calc'!$A:$A,'Instructional Time Calc'!$H:$H,"?"),0)</f>
        <v>6.5000000000000009</v>
      </c>
      <c r="T155" s="54">
        <f t="array" ref="T155">IF(N155&gt;0,N155*_xlfn.XLOOKUP(T$1,'Instructional Time Calc'!$A:$A,'Instructional Time Calc'!$H:$H,"?"),0)</f>
        <v>6.5000000000000009</v>
      </c>
      <c r="U155" s="54">
        <f t="array" ref="U155">IF(O155&gt;0,O155*_xlfn.XLOOKUP(U$1,'Instructional Time Calc'!$A:$A,'Instructional Time Calc'!$H:$H,"?"),0)</f>
        <v>6.6666666666666679</v>
      </c>
      <c r="V155" s="54">
        <f t="array" ref="V155">IF(P155&gt;0,P155*_xlfn.XLOOKUP(V$1,'Instructional Time Calc'!$A:$A,'Instructional Time Calc'!$H:$H,"?"),0)</f>
        <v>7.1666666666666661</v>
      </c>
      <c r="W155" s="54">
        <f t="array" ref="W155">IF(Q155&gt;0,Q155*_xlfn.XLOOKUP(W$1,'Instructional Time Calc'!$A:$A,'Instructional Time Calc'!$H:$H,"?"),0)</f>
        <v>7.1666666666666661</v>
      </c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</row>
    <row r="156" spans="1:39" ht="14.4" x14ac:dyDescent="0.3">
      <c r="A156" s="47">
        <v>46427</v>
      </c>
      <c r="B156" s="48" t="str">
        <f t="shared" si="0"/>
        <v>Tuesday</v>
      </c>
      <c r="C156" s="48" t="s">
        <v>48</v>
      </c>
      <c r="D156" s="50" t="s">
        <v>49</v>
      </c>
      <c r="E156" s="51" t="s">
        <v>50</v>
      </c>
      <c r="F156" s="59"/>
      <c r="G156" s="59" t="s">
        <v>52</v>
      </c>
      <c r="H156" s="59" t="s">
        <v>52</v>
      </c>
      <c r="I156" s="59" t="s">
        <v>52</v>
      </c>
      <c r="J156" s="59" t="s">
        <v>52</v>
      </c>
      <c r="K156" s="59" t="s">
        <v>52</v>
      </c>
      <c r="L156" s="62">
        <f t="shared" ref="L156:P156" si="159">IF(AND($E156="In Session",G156="Yes"),1,IF(AND($E156="In Session",G156="Half Day"),0.5,0))</f>
        <v>1</v>
      </c>
      <c r="M156" s="62">
        <f t="shared" si="159"/>
        <v>1</v>
      </c>
      <c r="N156" s="62">
        <f t="shared" si="159"/>
        <v>1</v>
      </c>
      <c r="O156" s="62">
        <f t="shared" si="159"/>
        <v>1</v>
      </c>
      <c r="P156" s="62">
        <f t="shared" si="159"/>
        <v>1</v>
      </c>
      <c r="Q156" s="62">
        <f t="shared" si="2"/>
        <v>1</v>
      </c>
      <c r="R156" s="69">
        <f t="array" ref="R156">IF(L156&gt;0,L156*_xlfn.XLOOKUP(R$1,'Instructional Time Calc'!$A:$A,'Instructional Time Calc'!$H:$H,"?"),0)</f>
        <v>6.2500000000000009</v>
      </c>
      <c r="S156" s="69">
        <f t="array" ref="S156">IF(M156&gt;0,M156*_xlfn.XLOOKUP(S$1,'Instructional Time Calc'!$A:$A,'Instructional Time Calc'!$H:$H,"?"),0)</f>
        <v>6.5000000000000009</v>
      </c>
      <c r="T156" s="69">
        <f t="array" ref="T156">IF(N156&gt;0,N156*_xlfn.XLOOKUP(T$1,'Instructional Time Calc'!$A:$A,'Instructional Time Calc'!$H:$H,"?"),0)</f>
        <v>6.5000000000000009</v>
      </c>
      <c r="U156" s="69">
        <f t="array" ref="U156">IF(O156&gt;0,O156*_xlfn.XLOOKUP(U$1,'Instructional Time Calc'!$A:$A,'Instructional Time Calc'!$H:$H,"?"),0)</f>
        <v>6.6666666666666679</v>
      </c>
      <c r="V156" s="69">
        <f t="array" ref="V156">IF(P156&gt;0,P156*_xlfn.XLOOKUP(V$1,'Instructional Time Calc'!$A:$A,'Instructional Time Calc'!$H:$H,"?"),0)</f>
        <v>7.1666666666666661</v>
      </c>
      <c r="W156" s="69">
        <f t="array" ref="W156">IF(Q156&gt;0,Q156*_xlfn.XLOOKUP(W$1,'Instructional Time Calc'!$A:$A,'Instructional Time Calc'!$H:$H,"?"),0)</f>
        <v>7.1666666666666661</v>
      </c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</row>
    <row r="157" spans="1:39" ht="14.4" x14ac:dyDescent="0.3">
      <c r="A157" s="47">
        <v>46428</v>
      </c>
      <c r="B157" s="48" t="str">
        <f t="shared" si="0"/>
        <v>Wednesday</v>
      </c>
      <c r="C157" s="48" t="s">
        <v>48</v>
      </c>
      <c r="D157" s="50" t="s">
        <v>49</v>
      </c>
      <c r="E157" s="51" t="s">
        <v>50</v>
      </c>
      <c r="F157" s="52"/>
      <c r="G157" s="52" t="s">
        <v>52</v>
      </c>
      <c r="H157" s="52" t="s">
        <v>52</v>
      </c>
      <c r="I157" s="52" t="s">
        <v>52</v>
      </c>
      <c r="J157" s="52" t="s">
        <v>52</v>
      </c>
      <c r="K157" s="52" t="s">
        <v>52</v>
      </c>
      <c r="L157" s="53">
        <f t="shared" ref="L157:P157" si="160">IF(AND($E157="In Session",G157="Yes"),1,IF(AND($E157="In Session",G157="Half Day"),0.5,0))</f>
        <v>1</v>
      </c>
      <c r="M157" s="53">
        <f t="shared" si="160"/>
        <v>1</v>
      </c>
      <c r="N157" s="53">
        <f t="shared" si="160"/>
        <v>1</v>
      </c>
      <c r="O157" s="53">
        <f t="shared" si="160"/>
        <v>1</v>
      </c>
      <c r="P157" s="53">
        <f t="shared" si="160"/>
        <v>1</v>
      </c>
      <c r="Q157" s="53">
        <f t="shared" si="2"/>
        <v>1</v>
      </c>
      <c r="R157" s="54">
        <f t="array" ref="R157">IF(L157&gt;0,L157*_xlfn.XLOOKUP(R$1,'Instructional Time Calc'!$A:$A,'Instructional Time Calc'!$H:$H,"?"),0)</f>
        <v>6.2500000000000009</v>
      </c>
      <c r="S157" s="54">
        <f t="array" ref="S157">IF(M157&gt;0,M157*_xlfn.XLOOKUP(S$1,'Instructional Time Calc'!$A:$A,'Instructional Time Calc'!$H:$H,"?"),0)</f>
        <v>6.5000000000000009</v>
      </c>
      <c r="T157" s="54">
        <f t="array" ref="T157">IF(N157&gt;0,N157*_xlfn.XLOOKUP(T$1,'Instructional Time Calc'!$A:$A,'Instructional Time Calc'!$H:$H,"?"),0)</f>
        <v>6.5000000000000009</v>
      </c>
      <c r="U157" s="54">
        <f t="array" ref="U157">IF(O157&gt;0,O157*_xlfn.XLOOKUP(U$1,'Instructional Time Calc'!$A:$A,'Instructional Time Calc'!$H:$H,"?"),0)</f>
        <v>6.6666666666666679</v>
      </c>
      <c r="V157" s="54">
        <f t="array" ref="V157">IF(P157&gt;0,P157*_xlfn.XLOOKUP(V$1,'Instructional Time Calc'!$A:$A,'Instructional Time Calc'!$H:$H,"?"),0)</f>
        <v>7.1666666666666661</v>
      </c>
      <c r="W157" s="54">
        <f t="array" ref="W157">IF(Q157&gt;0,Q157*_xlfn.XLOOKUP(W$1,'Instructional Time Calc'!$A:$A,'Instructional Time Calc'!$H:$H,"?"),0)</f>
        <v>7.1666666666666661</v>
      </c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</row>
    <row r="158" spans="1:39" ht="14.4" x14ac:dyDescent="0.3">
      <c r="A158" s="47">
        <v>46429</v>
      </c>
      <c r="B158" s="48" t="str">
        <f t="shared" si="0"/>
        <v>Thursday</v>
      </c>
      <c r="C158" s="48" t="s">
        <v>48</v>
      </c>
      <c r="D158" s="50" t="s">
        <v>49</v>
      </c>
      <c r="E158" s="51" t="s">
        <v>50</v>
      </c>
      <c r="F158" s="59" t="s">
        <v>60</v>
      </c>
      <c r="G158" s="59" t="s">
        <v>52</v>
      </c>
      <c r="H158" s="59" t="s">
        <v>52</v>
      </c>
      <c r="I158" s="59" t="s">
        <v>52</v>
      </c>
      <c r="J158" s="59" t="s">
        <v>52</v>
      </c>
      <c r="K158" s="59" t="s">
        <v>52</v>
      </c>
      <c r="L158" s="62">
        <f t="shared" ref="L158:P158" si="161">IF(AND($E158="In Session",G158="Yes"),1,IF(AND($E158="In Session",G158="Half Day"),0.5,0))</f>
        <v>1</v>
      </c>
      <c r="M158" s="62">
        <f t="shared" si="161"/>
        <v>1</v>
      </c>
      <c r="N158" s="62">
        <f t="shared" si="161"/>
        <v>1</v>
      </c>
      <c r="O158" s="62">
        <f t="shared" si="161"/>
        <v>1</v>
      </c>
      <c r="P158" s="62">
        <f t="shared" si="161"/>
        <v>1</v>
      </c>
      <c r="Q158" s="62">
        <f t="shared" si="2"/>
        <v>1</v>
      </c>
      <c r="R158" s="69">
        <f t="array" ref="R158">IF(L158&gt;0,L158*_xlfn.XLOOKUP(R$1,'Instructional Time Calc'!$A:$A,'Instructional Time Calc'!$H:$H,"?"),0)</f>
        <v>6.2500000000000009</v>
      </c>
      <c r="S158" s="69">
        <f t="array" ref="S158">IF(M158&gt;0,M158*_xlfn.XLOOKUP(S$1,'Instructional Time Calc'!$A:$A,'Instructional Time Calc'!$H:$H,"?"),0)</f>
        <v>6.5000000000000009</v>
      </c>
      <c r="T158" s="69">
        <f t="array" ref="T158">IF(N158&gt;0,N158*_xlfn.XLOOKUP(T$1,'Instructional Time Calc'!$A:$A,'Instructional Time Calc'!$H:$H,"?"),0)</f>
        <v>6.5000000000000009</v>
      </c>
      <c r="U158" s="69">
        <f t="array" ref="U158">IF(O158&gt;0,O158*_xlfn.XLOOKUP(U$1,'Instructional Time Calc'!$A:$A,'Instructional Time Calc'!$H:$H,"?"),0)</f>
        <v>6.6666666666666679</v>
      </c>
      <c r="V158" s="69">
        <f t="array" ref="V158">IF(P158&gt;0,P158*_xlfn.XLOOKUP(V$1,'Instructional Time Calc'!$A:$A,'Instructional Time Calc'!$H:$H,"?"),0)</f>
        <v>7.1666666666666661</v>
      </c>
      <c r="W158" s="69">
        <f t="array" ref="W158">IF(Q158&gt;0,Q158*_xlfn.XLOOKUP(W$1,'Instructional Time Calc'!$A:$A,'Instructional Time Calc'!$H:$H,"?"),0)</f>
        <v>7.1666666666666661</v>
      </c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</row>
    <row r="159" spans="1:39" ht="14.4" x14ac:dyDescent="0.3">
      <c r="A159" s="82">
        <v>46430</v>
      </c>
      <c r="B159" s="83" t="str">
        <f t="shared" si="0"/>
        <v>Friday</v>
      </c>
      <c r="C159" s="83" t="s">
        <v>48</v>
      </c>
      <c r="D159" s="84" t="s">
        <v>49</v>
      </c>
      <c r="E159" s="85" t="s">
        <v>50</v>
      </c>
      <c r="F159" s="85" t="s">
        <v>60</v>
      </c>
      <c r="G159" s="52" t="s">
        <v>76</v>
      </c>
      <c r="H159" s="52" t="s">
        <v>76</v>
      </c>
      <c r="I159" s="52" t="s">
        <v>76</v>
      </c>
      <c r="J159" s="52" t="s">
        <v>76</v>
      </c>
      <c r="K159" s="52" t="s">
        <v>76</v>
      </c>
      <c r="L159" s="53">
        <f t="shared" ref="L159:P159" si="162">IF(AND($E159="In Session",G159="Yes"),1,IF(AND($E159="In Session",G159="Half Day"),0.5,0))</f>
        <v>0</v>
      </c>
      <c r="M159" s="53">
        <f t="shared" si="162"/>
        <v>0</v>
      </c>
      <c r="N159" s="53">
        <f t="shared" si="162"/>
        <v>0</v>
      </c>
      <c r="O159" s="53">
        <f t="shared" si="162"/>
        <v>0</v>
      </c>
      <c r="P159" s="53">
        <f t="shared" si="162"/>
        <v>0</v>
      </c>
      <c r="Q159" s="53">
        <f t="shared" si="2"/>
        <v>0</v>
      </c>
      <c r="R159" s="54">
        <f t="array" ref="R159">IF(L159&gt;0,L159*_xlfn.XLOOKUP(R$1,'Instructional Time Calc'!$A:$A,'Instructional Time Calc'!$H:$H,"?"),0)</f>
        <v>0</v>
      </c>
      <c r="S159" s="54">
        <f t="array" ref="S159">IF(M159&gt;0,M159*_xlfn.XLOOKUP(S$1,'Instructional Time Calc'!$A:$A,'Instructional Time Calc'!$H:$H,"?"),0)</f>
        <v>0</v>
      </c>
      <c r="T159" s="54">
        <f t="array" ref="T159">IF(N159&gt;0,N159*_xlfn.XLOOKUP(T$1,'Instructional Time Calc'!$A:$A,'Instructional Time Calc'!$H:$H,"?"),0)</f>
        <v>0</v>
      </c>
      <c r="U159" s="54">
        <f t="array" ref="U159">IF(O159&gt;0,O159*_xlfn.XLOOKUP(U$1,'Instructional Time Calc'!$A:$A,'Instructional Time Calc'!$H:$H,"?"),0)</f>
        <v>0</v>
      </c>
      <c r="V159" s="54">
        <f t="array" ref="V159">IF(P159&gt;0,P159*_xlfn.XLOOKUP(V$1,'Instructional Time Calc'!$A:$A,'Instructional Time Calc'!$H:$H,"?"),0)</f>
        <v>0</v>
      </c>
      <c r="W159" s="54">
        <f t="array" ref="W159">IF(Q159&gt;0,Q159*_xlfn.XLOOKUP(W$1,'Instructional Time Calc'!$A:$A,'Instructional Time Calc'!$H:$H,"?"),0)</f>
        <v>0</v>
      </c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</row>
    <row r="160" spans="1:39" ht="14.4" x14ac:dyDescent="0.3">
      <c r="A160" s="95">
        <v>46431</v>
      </c>
      <c r="B160" s="96" t="str">
        <f t="shared" si="0"/>
        <v>Saturday</v>
      </c>
      <c r="C160" s="96" t="s">
        <v>79</v>
      </c>
      <c r="D160" s="97" t="s">
        <v>49</v>
      </c>
      <c r="E160" s="98" t="s">
        <v>76</v>
      </c>
      <c r="F160" s="100"/>
      <c r="G160" s="100"/>
      <c r="H160" s="100"/>
      <c r="I160" s="100"/>
      <c r="J160" s="100"/>
      <c r="K160" s="100"/>
      <c r="L160" s="62">
        <f t="shared" ref="L160:P160" si="163">IF(AND($E160="In Session",G160="Yes"),1,IF(AND($E160="In Session",G160="Half Day"),0.5,0))</f>
        <v>0</v>
      </c>
      <c r="M160" s="62">
        <f t="shared" si="163"/>
        <v>0</v>
      </c>
      <c r="N160" s="62">
        <f t="shared" si="163"/>
        <v>0</v>
      </c>
      <c r="O160" s="62">
        <f t="shared" si="163"/>
        <v>0</v>
      </c>
      <c r="P160" s="62">
        <f t="shared" si="163"/>
        <v>0</v>
      </c>
      <c r="Q160" s="62">
        <f t="shared" si="2"/>
        <v>0</v>
      </c>
      <c r="R160" s="69">
        <f t="array" ref="R160">IF(L160&gt;0,L160*_xlfn.XLOOKUP(R$1,'Instructional Time Calc'!$A:$A,'Instructional Time Calc'!$H:$H,"?"),0)</f>
        <v>0</v>
      </c>
      <c r="S160" s="69">
        <f t="array" ref="S160">IF(M160&gt;0,M160*_xlfn.XLOOKUP(S$1,'Instructional Time Calc'!$A:$A,'Instructional Time Calc'!$H:$H,"?"),0)</f>
        <v>0</v>
      </c>
      <c r="T160" s="69">
        <f t="array" ref="T160">IF(N160&gt;0,N160*_xlfn.XLOOKUP(T$1,'Instructional Time Calc'!$A:$A,'Instructional Time Calc'!$H:$H,"?"),0)</f>
        <v>0</v>
      </c>
      <c r="U160" s="69">
        <f t="array" ref="U160">IF(O160&gt;0,O160*_xlfn.XLOOKUP(U$1,'Instructional Time Calc'!$A:$A,'Instructional Time Calc'!$H:$H,"?"),0)</f>
        <v>0</v>
      </c>
      <c r="V160" s="69">
        <f t="array" ref="V160">IF(P160&gt;0,P160*_xlfn.XLOOKUP(V$1,'Instructional Time Calc'!$A:$A,'Instructional Time Calc'!$H:$H,"?"),0)</f>
        <v>0</v>
      </c>
      <c r="W160" s="69">
        <f t="array" ref="W160">IF(Q160&gt;0,Q160*_xlfn.XLOOKUP(W$1,'Instructional Time Calc'!$A:$A,'Instructional Time Calc'!$H:$H,"?"),0)</f>
        <v>0</v>
      </c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</row>
    <row r="161" spans="1:39" ht="14.4" x14ac:dyDescent="0.3">
      <c r="A161" s="95">
        <v>46432</v>
      </c>
      <c r="B161" s="96" t="str">
        <f t="shared" si="0"/>
        <v>Sunday</v>
      </c>
      <c r="C161" s="96" t="s">
        <v>79</v>
      </c>
      <c r="D161" s="97" t="s">
        <v>49</v>
      </c>
      <c r="E161" s="98" t="s">
        <v>76</v>
      </c>
      <c r="F161" s="109"/>
      <c r="G161" s="109"/>
      <c r="H161" s="109"/>
      <c r="I161" s="109"/>
      <c r="J161" s="109"/>
      <c r="K161" s="109"/>
      <c r="L161" s="53">
        <f t="shared" ref="L161:P161" si="164">IF(AND($E161="In Session",G161="Yes"),1,IF(AND($E161="In Session",G161="Half Day"),0.5,0))</f>
        <v>0</v>
      </c>
      <c r="M161" s="53">
        <f t="shared" si="164"/>
        <v>0</v>
      </c>
      <c r="N161" s="53">
        <f t="shared" si="164"/>
        <v>0</v>
      </c>
      <c r="O161" s="53">
        <f t="shared" si="164"/>
        <v>0</v>
      </c>
      <c r="P161" s="53">
        <f t="shared" si="164"/>
        <v>0</v>
      </c>
      <c r="Q161" s="53">
        <f t="shared" si="2"/>
        <v>0</v>
      </c>
      <c r="R161" s="54">
        <f t="array" ref="R161">IF(L161&gt;0,L161*_xlfn.XLOOKUP(R$1,'Instructional Time Calc'!$A:$A,'Instructional Time Calc'!$H:$H,"?"),0)</f>
        <v>0</v>
      </c>
      <c r="S161" s="54">
        <f t="array" ref="S161">IF(M161&gt;0,M161*_xlfn.XLOOKUP(S$1,'Instructional Time Calc'!$A:$A,'Instructional Time Calc'!$H:$H,"?"),0)</f>
        <v>0</v>
      </c>
      <c r="T161" s="54">
        <f t="array" ref="T161">IF(N161&gt;0,N161*_xlfn.XLOOKUP(T$1,'Instructional Time Calc'!$A:$A,'Instructional Time Calc'!$H:$H,"?"),0)</f>
        <v>0</v>
      </c>
      <c r="U161" s="54">
        <f t="array" ref="U161">IF(O161&gt;0,O161*_xlfn.XLOOKUP(U$1,'Instructional Time Calc'!$A:$A,'Instructional Time Calc'!$H:$H,"?"),0)</f>
        <v>0</v>
      </c>
      <c r="V161" s="54">
        <f t="array" ref="V161">IF(P161&gt;0,P161*_xlfn.XLOOKUP(V$1,'Instructional Time Calc'!$A:$A,'Instructional Time Calc'!$H:$H,"?"),0)</f>
        <v>0</v>
      </c>
      <c r="W161" s="54">
        <f t="array" ref="W161">IF(Q161&gt;0,Q161*_xlfn.XLOOKUP(W$1,'Instructional Time Calc'!$A:$A,'Instructional Time Calc'!$H:$H,"?"),0)</f>
        <v>0</v>
      </c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</row>
    <row r="162" spans="1:39" ht="14.4" x14ac:dyDescent="0.3">
      <c r="A162" s="169">
        <v>46433</v>
      </c>
      <c r="B162" s="48" t="str">
        <f t="shared" si="0"/>
        <v>Monday</v>
      </c>
      <c r="C162" s="170" t="s">
        <v>48</v>
      </c>
      <c r="D162" s="171" t="s">
        <v>186</v>
      </c>
      <c r="E162" s="209" t="s">
        <v>76</v>
      </c>
      <c r="F162" s="59" t="s">
        <v>117</v>
      </c>
      <c r="G162" s="59"/>
      <c r="H162" s="59"/>
      <c r="I162" s="59"/>
      <c r="J162" s="59"/>
      <c r="K162" s="59"/>
      <c r="L162" s="62">
        <f t="shared" ref="L162:P162" si="165">IF(AND($E162="In Session",G162="Yes"),1,IF(AND($E162="In Session",G162="Half Day"),0.5,0))</f>
        <v>0</v>
      </c>
      <c r="M162" s="62">
        <f t="shared" si="165"/>
        <v>0</v>
      </c>
      <c r="N162" s="62">
        <f t="shared" si="165"/>
        <v>0</v>
      </c>
      <c r="O162" s="62">
        <f t="shared" si="165"/>
        <v>0</v>
      </c>
      <c r="P162" s="62">
        <f t="shared" si="165"/>
        <v>0</v>
      </c>
      <c r="Q162" s="62">
        <f t="shared" si="2"/>
        <v>0</v>
      </c>
      <c r="R162" s="69">
        <f t="array" ref="R162">IF(L162&gt;0,L162*_xlfn.XLOOKUP(R$1,'Instructional Time Calc'!$A:$A,'Instructional Time Calc'!$H:$H,"?"),0)</f>
        <v>0</v>
      </c>
      <c r="S162" s="69">
        <f t="array" ref="S162">IF(M162&gt;0,M162*_xlfn.XLOOKUP(S$1,'Instructional Time Calc'!$A:$A,'Instructional Time Calc'!$H:$H,"?"),0)</f>
        <v>0</v>
      </c>
      <c r="T162" s="69">
        <f t="array" ref="T162">IF(N162&gt;0,N162*_xlfn.XLOOKUP(T$1,'Instructional Time Calc'!$A:$A,'Instructional Time Calc'!$H:$H,"?"),0)</f>
        <v>0</v>
      </c>
      <c r="U162" s="69">
        <f t="array" ref="U162">IF(O162&gt;0,O162*_xlfn.XLOOKUP(U$1,'Instructional Time Calc'!$A:$A,'Instructional Time Calc'!$H:$H,"?"),0)</f>
        <v>0</v>
      </c>
      <c r="V162" s="69">
        <f t="array" ref="V162">IF(P162&gt;0,P162*_xlfn.XLOOKUP(V$1,'Instructional Time Calc'!$A:$A,'Instructional Time Calc'!$H:$H,"?"),0)</f>
        <v>0</v>
      </c>
      <c r="W162" s="69">
        <f t="array" ref="W162">IF(Q162&gt;0,Q162*_xlfn.XLOOKUP(W$1,'Instructional Time Calc'!$A:$A,'Instructional Time Calc'!$H:$H,"?"),0)</f>
        <v>0</v>
      </c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</row>
    <row r="163" spans="1:39" ht="14.4" x14ac:dyDescent="0.3">
      <c r="A163" s="47">
        <v>46434</v>
      </c>
      <c r="B163" s="48" t="str">
        <f t="shared" si="0"/>
        <v>Tuesday</v>
      </c>
      <c r="C163" s="48" t="s">
        <v>48</v>
      </c>
      <c r="D163" s="50" t="s">
        <v>49</v>
      </c>
      <c r="E163" s="51" t="s">
        <v>50</v>
      </c>
      <c r="F163" s="52"/>
      <c r="G163" s="52" t="s">
        <v>52</v>
      </c>
      <c r="H163" s="52" t="s">
        <v>52</v>
      </c>
      <c r="I163" s="52" t="s">
        <v>52</v>
      </c>
      <c r="J163" s="52" t="s">
        <v>52</v>
      </c>
      <c r="K163" s="52" t="s">
        <v>52</v>
      </c>
      <c r="L163" s="53">
        <f t="shared" ref="L163:P163" si="166">IF(AND($E163="In Session",G163="Yes"),1,IF(AND($E163="In Session",G163="Half Day"),0.5,0))</f>
        <v>1</v>
      </c>
      <c r="M163" s="53">
        <f t="shared" si="166"/>
        <v>1</v>
      </c>
      <c r="N163" s="53">
        <f t="shared" si="166"/>
        <v>1</v>
      </c>
      <c r="O163" s="53">
        <f t="shared" si="166"/>
        <v>1</v>
      </c>
      <c r="P163" s="53">
        <f t="shared" si="166"/>
        <v>1</v>
      </c>
      <c r="Q163" s="53">
        <f t="shared" si="2"/>
        <v>1</v>
      </c>
      <c r="R163" s="54">
        <f t="array" ref="R163">IF(L163&gt;0,L163*_xlfn.XLOOKUP(R$1,'Instructional Time Calc'!$A:$A,'Instructional Time Calc'!$H:$H,"?"),0)</f>
        <v>6.2500000000000009</v>
      </c>
      <c r="S163" s="54">
        <f t="array" ref="S163">IF(M163&gt;0,M163*_xlfn.XLOOKUP(S$1,'Instructional Time Calc'!$A:$A,'Instructional Time Calc'!$H:$H,"?"),0)</f>
        <v>6.5000000000000009</v>
      </c>
      <c r="T163" s="54">
        <f t="array" ref="T163">IF(N163&gt;0,N163*_xlfn.XLOOKUP(T$1,'Instructional Time Calc'!$A:$A,'Instructional Time Calc'!$H:$H,"?"),0)</f>
        <v>6.5000000000000009</v>
      </c>
      <c r="U163" s="54">
        <f t="array" ref="U163">IF(O163&gt;0,O163*_xlfn.XLOOKUP(U$1,'Instructional Time Calc'!$A:$A,'Instructional Time Calc'!$H:$H,"?"),0)</f>
        <v>6.6666666666666679</v>
      </c>
      <c r="V163" s="54">
        <f t="array" ref="V163">IF(P163&gt;0,P163*_xlfn.XLOOKUP(V$1,'Instructional Time Calc'!$A:$A,'Instructional Time Calc'!$H:$H,"?"),0)</f>
        <v>7.1666666666666661</v>
      </c>
      <c r="W163" s="54">
        <f t="array" ref="W163">IF(Q163&gt;0,Q163*_xlfn.XLOOKUP(W$1,'Instructional Time Calc'!$A:$A,'Instructional Time Calc'!$H:$H,"?"),0)</f>
        <v>7.1666666666666661</v>
      </c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</row>
    <row r="164" spans="1:39" ht="14.4" x14ac:dyDescent="0.3">
      <c r="A164" s="47">
        <v>46435</v>
      </c>
      <c r="B164" s="48" t="str">
        <f t="shared" si="0"/>
        <v>Wednesday</v>
      </c>
      <c r="C164" s="48" t="s">
        <v>48</v>
      </c>
      <c r="D164" s="50" t="s">
        <v>49</v>
      </c>
      <c r="E164" s="51" t="s">
        <v>50</v>
      </c>
      <c r="F164" s="59"/>
      <c r="G164" s="59" t="s">
        <v>52</v>
      </c>
      <c r="H164" s="59" t="s">
        <v>52</v>
      </c>
      <c r="I164" s="59" t="s">
        <v>52</v>
      </c>
      <c r="J164" s="59" t="s">
        <v>52</v>
      </c>
      <c r="K164" s="59" t="s">
        <v>52</v>
      </c>
      <c r="L164" s="62">
        <f t="shared" ref="L164:P164" si="167">IF(AND($E164="In Session",G164="Yes"),1,IF(AND($E164="In Session",G164="Half Day"),0.5,0))</f>
        <v>1</v>
      </c>
      <c r="M164" s="62">
        <f t="shared" si="167"/>
        <v>1</v>
      </c>
      <c r="N164" s="62">
        <f t="shared" si="167"/>
        <v>1</v>
      </c>
      <c r="O164" s="62">
        <f t="shared" si="167"/>
        <v>1</v>
      </c>
      <c r="P164" s="62">
        <f t="shared" si="167"/>
        <v>1</v>
      </c>
      <c r="Q164" s="62">
        <f t="shared" si="2"/>
        <v>1</v>
      </c>
      <c r="R164" s="69">
        <f t="array" ref="R164">IF(L164&gt;0,L164*_xlfn.XLOOKUP(R$1,'Instructional Time Calc'!$A:$A,'Instructional Time Calc'!$H:$H,"?"),0)</f>
        <v>6.2500000000000009</v>
      </c>
      <c r="S164" s="69">
        <f t="array" ref="S164">IF(M164&gt;0,M164*_xlfn.XLOOKUP(S$1,'Instructional Time Calc'!$A:$A,'Instructional Time Calc'!$H:$H,"?"),0)</f>
        <v>6.5000000000000009</v>
      </c>
      <c r="T164" s="69">
        <f t="array" ref="T164">IF(N164&gt;0,N164*_xlfn.XLOOKUP(T$1,'Instructional Time Calc'!$A:$A,'Instructional Time Calc'!$H:$H,"?"),0)</f>
        <v>6.5000000000000009</v>
      </c>
      <c r="U164" s="69">
        <f t="array" ref="U164">IF(O164&gt;0,O164*_xlfn.XLOOKUP(U$1,'Instructional Time Calc'!$A:$A,'Instructional Time Calc'!$H:$H,"?"),0)</f>
        <v>6.6666666666666679</v>
      </c>
      <c r="V164" s="69">
        <f t="array" ref="V164">IF(P164&gt;0,P164*_xlfn.XLOOKUP(V$1,'Instructional Time Calc'!$A:$A,'Instructional Time Calc'!$H:$H,"?"),0)</f>
        <v>7.1666666666666661</v>
      </c>
      <c r="W164" s="69">
        <f t="array" ref="W164">IF(Q164&gt;0,Q164*_xlfn.XLOOKUP(W$1,'Instructional Time Calc'!$A:$A,'Instructional Time Calc'!$H:$H,"?"),0)</f>
        <v>7.1666666666666661</v>
      </c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</row>
    <row r="165" spans="1:39" ht="14.4" x14ac:dyDescent="0.3">
      <c r="A165" s="47">
        <v>46436</v>
      </c>
      <c r="B165" s="48" t="str">
        <f t="shared" si="0"/>
        <v>Thursday</v>
      </c>
      <c r="C165" s="48" t="s">
        <v>48</v>
      </c>
      <c r="D165" s="50" t="s">
        <v>49</v>
      </c>
      <c r="E165" s="51" t="s">
        <v>50</v>
      </c>
      <c r="F165" s="52"/>
      <c r="G165" s="52" t="s">
        <v>52</v>
      </c>
      <c r="H165" s="52" t="s">
        <v>52</v>
      </c>
      <c r="I165" s="52" t="s">
        <v>52</v>
      </c>
      <c r="J165" s="52" t="s">
        <v>52</v>
      </c>
      <c r="K165" s="52" t="s">
        <v>52</v>
      </c>
      <c r="L165" s="53">
        <f t="shared" ref="L165:P165" si="168">IF(AND($E165="In Session",G165="Yes"),1,IF(AND($E165="In Session",G165="Half Day"),0.5,0))</f>
        <v>1</v>
      </c>
      <c r="M165" s="53">
        <f t="shared" si="168"/>
        <v>1</v>
      </c>
      <c r="N165" s="53">
        <f t="shared" si="168"/>
        <v>1</v>
      </c>
      <c r="O165" s="53">
        <f t="shared" si="168"/>
        <v>1</v>
      </c>
      <c r="P165" s="53">
        <f t="shared" si="168"/>
        <v>1</v>
      </c>
      <c r="Q165" s="53">
        <f t="shared" si="2"/>
        <v>1</v>
      </c>
      <c r="R165" s="54">
        <f t="array" ref="R165">IF(L165&gt;0,L165*_xlfn.XLOOKUP(R$1,'Instructional Time Calc'!$A:$A,'Instructional Time Calc'!$H:$H,"?"),0)</f>
        <v>6.2500000000000009</v>
      </c>
      <c r="S165" s="54">
        <f t="array" ref="S165">IF(M165&gt;0,M165*_xlfn.XLOOKUP(S$1,'Instructional Time Calc'!$A:$A,'Instructional Time Calc'!$H:$H,"?"),0)</f>
        <v>6.5000000000000009</v>
      </c>
      <c r="T165" s="54">
        <f t="array" ref="T165">IF(N165&gt;0,N165*_xlfn.XLOOKUP(T$1,'Instructional Time Calc'!$A:$A,'Instructional Time Calc'!$H:$H,"?"),0)</f>
        <v>6.5000000000000009</v>
      </c>
      <c r="U165" s="54">
        <f t="array" ref="U165">IF(O165&gt;0,O165*_xlfn.XLOOKUP(U$1,'Instructional Time Calc'!$A:$A,'Instructional Time Calc'!$H:$H,"?"),0)</f>
        <v>6.6666666666666679</v>
      </c>
      <c r="V165" s="54">
        <f t="array" ref="V165">IF(P165&gt;0,P165*_xlfn.XLOOKUP(V$1,'Instructional Time Calc'!$A:$A,'Instructional Time Calc'!$H:$H,"?"),0)</f>
        <v>7.1666666666666661</v>
      </c>
      <c r="W165" s="54">
        <f t="array" ref="W165">IF(Q165&gt;0,Q165*_xlfn.XLOOKUP(W$1,'Instructional Time Calc'!$A:$A,'Instructional Time Calc'!$H:$H,"?"),0)</f>
        <v>7.1666666666666661</v>
      </c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</row>
    <row r="166" spans="1:39" ht="14.4" x14ac:dyDescent="0.3">
      <c r="A166" s="82">
        <v>46437</v>
      </c>
      <c r="B166" s="83" t="str">
        <f t="shared" si="0"/>
        <v>Friday</v>
      </c>
      <c r="C166" s="83" t="s">
        <v>48</v>
      </c>
      <c r="D166" s="84" t="s">
        <v>49</v>
      </c>
      <c r="E166" s="85" t="s">
        <v>50</v>
      </c>
      <c r="F166" s="85"/>
      <c r="G166" s="59" t="s">
        <v>76</v>
      </c>
      <c r="H166" s="59" t="s">
        <v>76</v>
      </c>
      <c r="I166" s="59" t="s">
        <v>76</v>
      </c>
      <c r="J166" s="59" t="s">
        <v>76</v>
      </c>
      <c r="K166" s="59" t="s">
        <v>76</v>
      </c>
      <c r="L166" s="62">
        <f t="shared" ref="L166:P166" si="169">IF(AND($E166="In Session",G166="Yes"),1,IF(AND($E166="In Session",G166="Half Day"),0.5,0))</f>
        <v>0</v>
      </c>
      <c r="M166" s="62">
        <f t="shared" si="169"/>
        <v>0</v>
      </c>
      <c r="N166" s="62">
        <f t="shared" si="169"/>
        <v>0</v>
      </c>
      <c r="O166" s="62">
        <f t="shared" si="169"/>
        <v>0</v>
      </c>
      <c r="P166" s="62">
        <f t="shared" si="169"/>
        <v>0</v>
      </c>
      <c r="Q166" s="62">
        <f t="shared" si="2"/>
        <v>0</v>
      </c>
      <c r="R166" s="69">
        <f t="array" ref="R166">IF(L166&gt;0,L166*_xlfn.XLOOKUP(R$1,'Instructional Time Calc'!$A:$A,'Instructional Time Calc'!$H:$H,"?"),0)</f>
        <v>0</v>
      </c>
      <c r="S166" s="69">
        <f t="array" ref="S166">IF(M166&gt;0,M166*_xlfn.XLOOKUP(S$1,'Instructional Time Calc'!$A:$A,'Instructional Time Calc'!$H:$H,"?"),0)</f>
        <v>0</v>
      </c>
      <c r="T166" s="69">
        <f t="array" ref="T166">IF(N166&gt;0,N166*_xlfn.XLOOKUP(T$1,'Instructional Time Calc'!$A:$A,'Instructional Time Calc'!$H:$H,"?"),0)</f>
        <v>0</v>
      </c>
      <c r="U166" s="69">
        <f t="array" ref="U166">IF(O166&gt;0,O166*_xlfn.XLOOKUP(U$1,'Instructional Time Calc'!$A:$A,'Instructional Time Calc'!$H:$H,"?"),0)</f>
        <v>0</v>
      </c>
      <c r="V166" s="69">
        <f t="array" ref="V166">IF(P166&gt;0,P166*_xlfn.XLOOKUP(V$1,'Instructional Time Calc'!$A:$A,'Instructional Time Calc'!$H:$H,"?"),0)</f>
        <v>0</v>
      </c>
      <c r="W166" s="69">
        <f t="array" ref="W166">IF(Q166&gt;0,Q166*_xlfn.XLOOKUP(W$1,'Instructional Time Calc'!$A:$A,'Instructional Time Calc'!$H:$H,"?"),0)</f>
        <v>0</v>
      </c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</row>
    <row r="167" spans="1:39" ht="14.4" x14ac:dyDescent="0.3">
      <c r="A167" s="95">
        <v>46438</v>
      </c>
      <c r="B167" s="96" t="str">
        <f t="shared" si="0"/>
        <v>Saturday</v>
      </c>
      <c r="C167" s="96" t="s">
        <v>79</v>
      </c>
      <c r="D167" s="97" t="s">
        <v>49</v>
      </c>
      <c r="E167" s="98" t="s">
        <v>76</v>
      </c>
      <c r="F167" s="109"/>
      <c r="G167" s="109"/>
      <c r="H167" s="109"/>
      <c r="I167" s="109"/>
      <c r="J167" s="109"/>
      <c r="K167" s="109"/>
      <c r="L167" s="53">
        <f t="shared" ref="L167:P167" si="170">IF(AND($E167="In Session",G167="Yes"),1,IF(AND($E167="In Session",G167="Half Day"),0.5,0))</f>
        <v>0</v>
      </c>
      <c r="M167" s="53">
        <f t="shared" si="170"/>
        <v>0</v>
      </c>
      <c r="N167" s="53">
        <f t="shared" si="170"/>
        <v>0</v>
      </c>
      <c r="O167" s="53">
        <f t="shared" si="170"/>
        <v>0</v>
      </c>
      <c r="P167" s="53">
        <f t="shared" si="170"/>
        <v>0</v>
      </c>
      <c r="Q167" s="53">
        <f t="shared" si="2"/>
        <v>0</v>
      </c>
      <c r="R167" s="54">
        <f t="array" ref="R167">IF(L167&gt;0,L167*_xlfn.XLOOKUP(R$1,'Instructional Time Calc'!$A:$A,'Instructional Time Calc'!$H:$H,"?"),0)</f>
        <v>0</v>
      </c>
      <c r="S167" s="54">
        <f t="array" ref="S167">IF(M167&gt;0,M167*_xlfn.XLOOKUP(S$1,'Instructional Time Calc'!$A:$A,'Instructional Time Calc'!$H:$H,"?"),0)</f>
        <v>0</v>
      </c>
      <c r="T167" s="54">
        <f t="array" ref="T167">IF(N167&gt;0,N167*_xlfn.XLOOKUP(T$1,'Instructional Time Calc'!$A:$A,'Instructional Time Calc'!$H:$H,"?"),0)</f>
        <v>0</v>
      </c>
      <c r="U167" s="54">
        <f t="array" ref="U167">IF(O167&gt;0,O167*_xlfn.XLOOKUP(U$1,'Instructional Time Calc'!$A:$A,'Instructional Time Calc'!$H:$H,"?"),0)</f>
        <v>0</v>
      </c>
      <c r="V167" s="54">
        <f t="array" ref="V167">IF(P167&gt;0,P167*_xlfn.XLOOKUP(V$1,'Instructional Time Calc'!$A:$A,'Instructional Time Calc'!$H:$H,"?"),0)</f>
        <v>0</v>
      </c>
      <c r="W167" s="54">
        <f t="array" ref="W167">IF(Q167&gt;0,Q167*_xlfn.XLOOKUP(W$1,'Instructional Time Calc'!$A:$A,'Instructional Time Calc'!$H:$H,"?"),0)</f>
        <v>0</v>
      </c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</row>
    <row r="168" spans="1:39" ht="14.4" x14ac:dyDescent="0.3">
      <c r="A168" s="95">
        <v>46439</v>
      </c>
      <c r="B168" s="96" t="str">
        <f t="shared" si="0"/>
        <v>Sunday</v>
      </c>
      <c r="C168" s="96" t="s">
        <v>79</v>
      </c>
      <c r="D168" s="97" t="s">
        <v>49</v>
      </c>
      <c r="E168" s="98" t="s">
        <v>76</v>
      </c>
      <c r="F168" s="100"/>
      <c r="G168" s="100"/>
      <c r="H168" s="100"/>
      <c r="I168" s="100"/>
      <c r="J168" s="100"/>
      <c r="K168" s="100"/>
      <c r="L168" s="62">
        <f t="shared" ref="L168:P168" si="171">IF(AND($E168="In Session",G168="Yes"),1,IF(AND($E168="In Session",G168="Half Day"),0.5,0))</f>
        <v>0</v>
      </c>
      <c r="M168" s="62">
        <f t="shared" si="171"/>
        <v>0</v>
      </c>
      <c r="N168" s="62">
        <f t="shared" si="171"/>
        <v>0</v>
      </c>
      <c r="O168" s="62">
        <f t="shared" si="171"/>
        <v>0</v>
      </c>
      <c r="P168" s="62">
        <f t="shared" si="171"/>
        <v>0</v>
      </c>
      <c r="Q168" s="62">
        <f t="shared" si="2"/>
        <v>0</v>
      </c>
      <c r="R168" s="69">
        <f t="array" ref="R168">IF(L168&gt;0,L168*_xlfn.XLOOKUP(R$1,'Instructional Time Calc'!$A:$A,'Instructional Time Calc'!$H:$H,"?"),0)</f>
        <v>0</v>
      </c>
      <c r="S168" s="69">
        <f t="array" ref="S168">IF(M168&gt;0,M168*_xlfn.XLOOKUP(S$1,'Instructional Time Calc'!$A:$A,'Instructional Time Calc'!$H:$H,"?"),0)</f>
        <v>0</v>
      </c>
      <c r="T168" s="69">
        <f t="array" ref="T168">IF(N168&gt;0,N168*_xlfn.XLOOKUP(T$1,'Instructional Time Calc'!$A:$A,'Instructional Time Calc'!$H:$H,"?"),0)</f>
        <v>0</v>
      </c>
      <c r="U168" s="69">
        <f t="array" ref="U168">IF(O168&gt;0,O168*_xlfn.XLOOKUP(U$1,'Instructional Time Calc'!$A:$A,'Instructional Time Calc'!$H:$H,"?"),0)</f>
        <v>0</v>
      </c>
      <c r="V168" s="69">
        <f t="array" ref="V168">IF(P168&gt;0,P168*_xlfn.XLOOKUP(V$1,'Instructional Time Calc'!$A:$A,'Instructional Time Calc'!$H:$H,"?"),0)</f>
        <v>0</v>
      </c>
      <c r="W168" s="69">
        <f t="array" ref="W168">IF(Q168&gt;0,Q168*_xlfn.XLOOKUP(W$1,'Instructional Time Calc'!$A:$A,'Instructional Time Calc'!$H:$H,"?"),0)</f>
        <v>0</v>
      </c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</row>
    <row r="169" spans="1:39" ht="14.4" x14ac:dyDescent="0.3">
      <c r="A169" s="47">
        <v>46440</v>
      </c>
      <c r="B169" s="48" t="str">
        <f t="shared" si="0"/>
        <v>Monday</v>
      </c>
      <c r="C169" s="48" t="s">
        <v>48</v>
      </c>
      <c r="D169" s="50" t="s">
        <v>49</v>
      </c>
      <c r="E169" s="51" t="s">
        <v>50</v>
      </c>
      <c r="F169" s="52"/>
      <c r="G169" s="52" t="s">
        <v>52</v>
      </c>
      <c r="H169" s="52" t="s">
        <v>52</v>
      </c>
      <c r="I169" s="52" t="s">
        <v>52</v>
      </c>
      <c r="J169" s="52" t="s">
        <v>52</v>
      </c>
      <c r="K169" s="52" t="s">
        <v>52</v>
      </c>
      <c r="L169" s="53">
        <f t="shared" ref="L169:P169" si="172">IF(AND($E169="In Session",G169="Yes"),1,IF(AND($E169="In Session",G169="Half Day"),0.5,0))</f>
        <v>1</v>
      </c>
      <c r="M169" s="53">
        <f t="shared" si="172"/>
        <v>1</v>
      </c>
      <c r="N169" s="53">
        <f t="shared" si="172"/>
        <v>1</v>
      </c>
      <c r="O169" s="53">
        <f t="shared" si="172"/>
        <v>1</v>
      </c>
      <c r="P169" s="53">
        <f t="shared" si="172"/>
        <v>1</v>
      </c>
      <c r="Q169" s="53">
        <f t="shared" si="2"/>
        <v>1</v>
      </c>
      <c r="R169" s="54">
        <f t="array" ref="R169">IF(L169&gt;0,L169*_xlfn.XLOOKUP(R$1,'Instructional Time Calc'!$A:$A,'Instructional Time Calc'!$H:$H,"?"),0)</f>
        <v>6.2500000000000009</v>
      </c>
      <c r="S169" s="54">
        <f t="array" ref="S169">IF(M169&gt;0,M169*_xlfn.XLOOKUP(S$1,'Instructional Time Calc'!$A:$A,'Instructional Time Calc'!$H:$H,"?"),0)</f>
        <v>6.5000000000000009</v>
      </c>
      <c r="T169" s="54">
        <f t="array" ref="T169">IF(N169&gt;0,N169*_xlfn.XLOOKUP(T$1,'Instructional Time Calc'!$A:$A,'Instructional Time Calc'!$H:$H,"?"),0)</f>
        <v>6.5000000000000009</v>
      </c>
      <c r="U169" s="54">
        <f t="array" ref="U169">IF(O169&gt;0,O169*_xlfn.XLOOKUP(U$1,'Instructional Time Calc'!$A:$A,'Instructional Time Calc'!$H:$H,"?"),0)</f>
        <v>6.6666666666666679</v>
      </c>
      <c r="V169" s="54">
        <f t="array" ref="V169">IF(P169&gt;0,P169*_xlfn.XLOOKUP(V$1,'Instructional Time Calc'!$A:$A,'Instructional Time Calc'!$H:$H,"?"),0)</f>
        <v>7.1666666666666661</v>
      </c>
      <c r="W169" s="54">
        <f t="array" ref="W169">IF(Q169&gt;0,Q169*_xlfn.XLOOKUP(W$1,'Instructional Time Calc'!$A:$A,'Instructional Time Calc'!$H:$H,"?"),0)</f>
        <v>7.1666666666666661</v>
      </c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</row>
    <row r="170" spans="1:39" ht="14.4" x14ac:dyDescent="0.3">
      <c r="A170" s="47">
        <v>46441</v>
      </c>
      <c r="B170" s="48" t="str">
        <f t="shared" si="0"/>
        <v>Tuesday</v>
      </c>
      <c r="C170" s="48" t="s">
        <v>48</v>
      </c>
      <c r="D170" s="50" t="s">
        <v>49</v>
      </c>
      <c r="E170" s="51" t="s">
        <v>50</v>
      </c>
      <c r="F170" s="59"/>
      <c r="G170" s="59" t="s">
        <v>52</v>
      </c>
      <c r="H170" s="59" t="s">
        <v>52</v>
      </c>
      <c r="I170" s="59" t="s">
        <v>52</v>
      </c>
      <c r="J170" s="59" t="s">
        <v>52</v>
      </c>
      <c r="K170" s="59" t="s">
        <v>52</v>
      </c>
      <c r="L170" s="62">
        <f t="shared" ref="L170:P170" si="173">IF(AND($E170="In Session",G170="Yes"),1,IF(AND($E170="In Session",G170="Half Day"),0.5,0))</f>
        <v>1</v>
      </c>
      <c r="M170" s="62">
        <f t="shared" si="173"/>
        <v>1</v>
      </c>
      <c r="N170" s="62">
        <f t="shared" si="173"/>
        <v>1</v>
      </c>
      <c r="O170" s="62">
        <f t="shared" si="173"/>
        <v>1</v>
      </c>
      <c r="P170" s="62">
        <f t="shared" si="173"/>
        <v>1</v>
      </c>
      <c r="Q170" s="62">
        <f t="shared" si="2"/>
        <v>1</v>
      </c>
      <c r="R170" s="69">
        <f t="array" ref="R170">IF(L170&gt;0,L170*_xlfn.XLOOKUP(R$1,'Instructional Time Calc'!$A:$A,'Instructional Time Calc'!$H:$H,"?"),0)</f>
        <v>6.2500000000000009</v>
      </c>
      <c r="S170" s="69">
        <f t="array" ref="S170">IF(M170&gt;0,M170*_xlfn.XLOOKUP(S$1,'Instructional Time Calc'!$A:$A,'Instructional Time Calc'!$H:$H,"?"),0)</f>
        <v>6.5000000000000009</v>
      </c>
      <c r="T170" s="69">
        <f t="array" ref="T170">IF(N170&gt;0,N170*_xlfn.XLOOKUP(T$1,'Instructional Time Calc'!$A:$A,'Instructional Time Calc'!$H:$H,"?"),0)</f>
        <v>6.5000000000000009</v>
      </c>
      <c r="U170" s="69">
        <f t="array" ref="U170">IF(O170&gt;0,O170*_xlfn.XLOOKUP(U$1,'Instructional Time Calc'!$A:$A,'Instructional Time Calc'!$H:$H,"?"),0)</f>
        <v>6.6666666666666679</v>
      </c>
      <c r="V170" s="69">
        <f t="array" ref="V170">IF(P170&gt;0,P170*_xlfn.XLOOKUP(V$1,'Instructional Time Calc'!$A:$A,'Instructional Time Calc'!$H:$H,"?"),0)</f>
        <v>7.1666666666666661</v>
      </c>
      <c r="W170" s="69">
        <f t="array" ref="W170">IF(Q170&gt;0,Q170*_xlfn.XLOOKUP(W$1,'Instructional Time Calc'!$A:$A,'Instructional Time Calc'!$H:$H,"?"),0)</f>
        <v>7.1666666666666661</v>
      </c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</row>
    <row r="171" spans="1:39" ht="14.4" x14ac:dyDescent="0.3">
      <c r="A171" s="47">
        <v>46442</v>
      </c>
      <c r="B171" s="48" t="str">
        <f t="shared" si="0"/>
        <v>Wednesday</v>
      </c>
      <c r="C171" s="48" t="s">
        <v>48</v>
      </c>
      <c r="D171" s="50" t="s">
        <v>49</v>
      </c>
      <c r="E171" s="51" t="s">
        <v>50</v>
      </c>
      <c r="F171" s="52"/>
      <c r="G171" s="52" t="s">
        <v>52</v>
      </c>
      <c r="H171" s="52" t="s">
        <v>52</v>
      </c>
      <c r="I171" s="52" t="s">
        <v>52</v>
      </c>
      <c r="J171" s="52" t="s">
        <v>52</v>
      </c>
      <c r="K171" s="52" t="s">
        <v>52</v>
      </c>
      <c r="L171" s="53">
        <f t="shared" ref="L171:P171" si="174">IF(AND($E171="In Session",G171="Yes"),1,IF(AND($E171="In Session",G171="Half Day"),0.5,0))</f>
        <v>1</v>
      </c>
      <c r="M171" s="53">
        <f t="shared" si="174"/>
        <v>1</v>
      </c>
      <c r="N171" s="53">
        <f t="shared" si="174"/>
        <v>1</v>
      </c>
      <c r="O171" s="53">
        <f t="shared" si="174"/>
        <v>1</v>
      </c>
      <c r="P171" s="53">
        <f t="shared" si="174"/>
        <v>1</v>
      </c>
      <c r="Q171" s="53">
        <f t="shared" si="2"/>
        <v>1</v>
      </c>
      <c r="R171" s="54">
        <f t="array" ref="R171">IF(L171&gt;0,L171*_xlfn.XLOOKUP(R$1,'Instructional Time Calc'!$A:$A,'Instructional Time Calc'!$H:$H,"?"),0)</f>
        <v>6.2500000000000009</v>
      </c>
      <c r="S171" s="54">
        <f t="array" ref="S171">IF(M171&gt;0,M171*_xlfn.XLOOKUP(S$1,'Instructional Time Calc'!$A:$A,'Instructional Time Calc'!$H:$H,"?"),0)</f>
        <v>6.5000000000000009</v>
      </c>
      <c r="T171" s="54">
        <f t="array" ref="T171">IF(N171&gt;0,N171*_xlfn.XLOOKUP(T$1,'Instructional Time Calc'!$A:$A,'Instructional Time Calc'!$H:$H,"?"),0)</f>
        <v>6.5000000000000009</v>
      </c>
      <c r="U171" s="54">
        <f t="array" ref="U171">IF(O171&gt;0,O171*_xlfn.XLOOKUP(U$1,'Instructional Time Calc'!$A:$A,'Instructional Time Calc'!$H:$H,"?"),0)</f>
        <v>6.6666666666666679</v>
      </c>
      <c r="V171" s="54">
        <f t="array" ref="V171">IF(P171&gt;0,P171*_xlfn.XLOOKUP(V$1,'Instructional Time Calc'!$A:$A,'Instructional Time Calc'!$H:$H,"?"),0)</f>
        <v>7.1666666666666661</v>
      </c>
      <c r="W171" s="54">
        <f t="array" ref="W171">IF(Q171&gt;0,Q171*_xlfn.XLOOKUP(W$1,'Instructional Time Calc'!$A:$A,'Instructional Time Calc'!$H:$H,"?"),0)</f>
        <v>7.1666666666666661</v>
      </c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</row>
    <row r="172" spans="1:39" ht="14.4" x14ac:dyDescent="0.3">
      <c r="A172" s="47">
        <v>46443</v>
      </c>
      <c r="B172" s="48" t="str">
        <f t="shared" si="0"/>
        <v>Thursday</v>
      </c>
      <c r="C172" s="48" t="s">
        <v>48</v>
      </c>
      <c r="D172" s="50" t="s">
        <v>49</v>
      </c>
      <c r="E172" s="51" t="s">
        <v>50</v>
      </c>
      <c r="F172" s="59"/>
      <c r="G172" s="59" t="s">
        <v>52</v>
      </c>
      <c r="H172" s="59" t="s">
        <v>52</v>
      </c>
      <c r="I172" s="59" t="s">
        <v>52</v>
      </c>
      <c r="J172" s="59" t="s">
        <v>52</v>
      </c>
      <c r="K172" s="59" t="s">
        <v>52</v>
      </c>
      <c r="L172" s="62">
        <f t="shared" ref="L172:P172" si="175">IF(AND($E172="In Session",G172="Yes"),1,IF(AND($E172="In Session",G172="Half Day"),0.5,0))</f>
        <v>1</v>
      </c>
      <c r="M172" s="62">
        <f t="shared" si="175"/>
        <v>1</v>
      </c>
      <c r="N172" s="62">
        <f t="shared" si="175"/>
        <v>1</v>
      </c>
      <c r="O172" s="62">
        <f t="shared" si="175"/>
        <v>1</v>
      </c>
      <c r="P172" s="62">
        <f t="shared" si="175"/>
        <v>1</v>
      </c>
      <c r="Q172" s="62">
        <f t="shared" si="2"/>
        <v>1</v>
      </c>
      <c r="R172" s="69">
        <f t="array" ref="R172">IF(L172&gt;0,L172*_xlfn.XLOOKUP(R$1,'Instructional Time Calc'!$A:$A,'Instructional Time Calc'!$H:$H,"?"),0)</f>
        <v>6.2500000000000009</v>
      </c>
      <c r="S172" s="69">
        <f t="array" ref="S172">IF(M172&gt;0,M172*_xlfn.XLOOKUP(S$1,'Instructional Time Calc'!$A:$A,'Instructional Time Calc'!$H:$H,"?"),0)</f>
        <v>6.5000000000000009</v>
      </c>
      <c r="T172" s="69">
        <f t="array" ref="T172">IF(N172&gt;0,N172*_xlfn.XLOOKUP(T$1,'Instructional Time Calc'!$A:$A,'Instructional Time Calc'!$H:$H,"?"),0)</f>
        <v>6.5000000000000009</v>
      </c>
      <c r="U172" s="69">
        <f t="array" ref="U172">IF(O172&gt;0,O172*_xlfn.XLOOKUP(U$1,'Instructional Time Calc'!$A:$A,'Instructional Time Calc'!$H:$H,"?"),0)</f>
        <v>6.6666666666666679</v>
      </c>
      <c r="V172" s="69">
        <f t="array" ref="V172">IF(P172&gt;0,P172*_xlfn.XLOOKUP(V$1,'Instructional Time Calc'!$A:$A,'Instructional Time Calc'!$H:$H,"?"),0)</f>
        <v>7.1666666666666661</v>
      </c>
      <c r="W172" s="69">
        <f t="array" ref="W172">IF(Q172&gt;0,Q172*_xlfn.XLOOKUP(W$1,'Instructional Time Calc'!$A:$A,'Instructional Time Calc'!$H:$H,"?"),0)</f>
        <v>7.1666666666666661</v>
      </c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</row>
    <row r="173" spans="1:39" ht="14.4" x14ac:dyDescent="0.3">
      <c r="A173" s="82">
        <v>46444</v>
      </c>
      <c r="B173" s="83" t="str">
        <f t="shared" si="0"/>
        <v>Friday</v>
      </c>
      <c r="C173" s="83" t="s">
        <v>48</v>
      </c>
      <c r="D173" s="84" t="s">
        <v>49</v>
      </c>
      <c r="E173" s="85" t="s">
        <v>50</v>
      </c>
      <c r="F173" s="85"/>
      <c r="G173" s="52" t="s">
        <v>76</v>
      </c>
      <c r="H173" s="52" t="s">
        <v>76</v>
      </c>
      <c r="I173" s="52" t="s">
        <v>76</v>
      </c>
      <c r="J173" s="52" t="s">
        <v>76</v>
      </c>
      <c r="K173" s="52" t="s">
        <v>76</v>
      </c>
      <c r="L173" s="53">
        <f t="shared" ref="L173:P173" si="176">IF(AND($E173="In Session",G173="Yes"),1,IF(AND($E173="In Session",G173="Half Day"),0.5,0))</f>
        <v>0</v>
      </c>
      <c r="M173" s="53">
        <f t="shared" si="176"/>
        <v>0</v>
      </c>
      <c r="N173" s="53">
        <f t="shared" si="176"/>
        <v>0</v>
      </c>
      <c r="O173" s="53">
        <f t="shared" si="176"/>
        <v>0</v>
      </c>
      <c r="P173" s="53">
        <f t="shared" si="176"/>
        <v>0</v>
      </c>
      <c r="Q173" s="53">
        <f t="shared" si="2"/>
        <v>0</v>
      </c>
      <c r="R173" s="54">
        <f t="array" ref="R173">IF(L173&gt;0,L173*_xlfn.XLOOKUP(R$1,'Instructional Time Calc'!$A:$A,'Instructional Time Calc'!$H:$H,"?"),0)</f>
        <v>0</v>
      </c>
      <c r="S173" s="54">
        <f t="array" ref="S173">IF(M173&gt;0,M173*_xlfn.XLOOKUP(S$1,'Instructional Time Calc'!$A:$A,'Instructional Time Calc'!$H:$H,"?"),0)</f>
        <v>0</v>
      </c>
      <c r="T173" s="54">
        <f t="array" ref="T173">IF(N173&gt;0,N173*_xlfn.XLOOKUP(T$1,'Instructional Time Calc'!$A:$A,'Instructional Time Calc'!$H:$H,"?"),0)</f>
        <v>0</v>
      </c>
      <c r="U173" s="54">
        <f t="array" ref="U173">IF(O173&gt;0,O173*_xlfn.XLOOKUP(U$1,'Instructional Time Calc'!$A:$A,'Instructional Time Calc'!$H:$H,"?"),0)</f>
        <v>0</v>
      </c>
      <c r="V173" s="54">
        <f t="array" ref="V173">IF(P173&gt;0,P173*_xlfn.XLOOKUP(V$1,'Instructional Time Calc'!$A:$A,'Instructional Time Calc'!$H:$H,"?"),0)</f>
        <v>0</v>
      </c>
      <c r="W173" s="54">
        <f t="array" ref="W173">IF(Q173&gt;0,Q173*_xlfn.XLOOKUP(W$1,'Instructional Time Calc'!$A:$A,'Instructional Time Calc'!$H:$H,"?"),0)</f>
        <v>0</v>
      </c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</row>
    <row r="174" spans="1:39" ht="14.4" x14ac:dyDescent="0.3">
      <c r="A174" s="95">
        <v>46445</v>
      </c>
      <c r="B174" s="96" t="str">
        <f t="shared" si="0"/>
        <v>Saturday</v>
      </c>
      <c r="C174" s="96" t="s">
        <v>79</v>
      </c>
      <c r="D174" s="97" t="s">
        <v>49</v>
      </c>
      <c r="E174" s="98" t="s">
        <v>76</v>
      </c>
      <c r="F174" s="100"/>
      <c r="G174" s="100"/>
      <c r="H174" s="100"/>
      <c r="I174" s="100"/>
      <c r="J174" s="100"/>
      <c r="K174" s="100"/>
      <c r="L174" s="62">
        <f t="shared" ref="L174:P174" si="177">IF(AND($E174="In Session",G174="Yes"),1,IF(AND($E174="In Session",G174="Half Day"),0.5,0))</f>
        <v>0</v>
      </c>
      <c r="M174" s="62">
        <f t="shared" si="177"/>
        <v>0</v>
      </c>
      <c r="N174" s="62">
        <f t="shared" si="177"/>
        <v>0</v>
      </c>
      <c r="O174" s="62">
        <f t="shared" si="177"/>
        <v>0</v>
      </c>
      <c r="P174" s="62">
        <f t="shared" si="177"/>
        <v>0</v>
      </c>
      <c r="Q174" s="62">
        <f t="shared" si="2"/>
        <v>0</v>
      </c>
      <c r="R174" s="69">
        <f t="array" ref="R174">IF(L174&gt;0,L174*_xlfn.XLOOKUP(R$1,'Instructional Time Calc'!$A:$A,'Instructional Time Calc'!$H:$H,"?"),0)</f>
        <v>0</v>
      </c>
      <c r="S174" s="69">
        <f t="array" ref="S174">IF(M174&gt;0,M174*_xlfn.XLOOKUP(S$1,'Instructional Time Calc'!$A:$A,'Instructional Time Calc'!$H:$H,"?"),0)</f>
        <v>0</v>
      </c>
      <c r="T174" s="69">
        <f t="array" ref="T174">IF(N174&gt;0,N174*_xlfn.XLOOKUP(T$1,'Instructional Time Calc'!$A:$A,'Instructional Time Calc'!$H:$H,"?"),0)</f>
        <v>0</v>
      </c>
      <c r="U174" s="69">
        <f t="array" ref="U174">IF(O174&gt;0,O174*_xlfn.XLOOKUP(U$1,'Instructional Time Calc'!$A:$A,'Instructional Time Calc'!$H:$H,"?"),0)</f>
        <v>0</v>
      </c>
      <c r="V174" s="69">
        <f t="array" ref="V174">IF(P174&gt;0,P174*_xlfn.XLOOKUP(V$1,'Instructional Time Calc'!$A:$A,'Instructional Time Calc'!$H:$H,"?"),0)</f>
        <v>0</v>
      </c>
      <c r="W174" s="69">
        <f t="array" ref="W174">IF(Q174&gt;0,Q174*_xlfn.XLOOKUP(W$1,'Instructional Time Calc'!$A:$A,'Instructional Time Calc'!$H:$H,"?"),0)</f>
        <v>0</v>
      </c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</row>
    <row r="175" spans="1:39" ht="14.4" x14ac:dyDescent="0.3">
      <c r="A175" s="95">
        <v>46446</v>
      </c>
      <c r="B175" s="96" t="str">
        <f t="shared" si="0"/>
        <v>Sunday</v>
      </c>
      <c r="C175" s="96" t="s">
        <v>79</v>
      </c>
      <c r="D175" s="97" t="s">
        <v>49</v>
      </c>
      <c r="E175" s="98" t="s">
        <v>76</v>
      </c>
      <c r="F175" s="109"/>
      <c r="G175" s="109"/>
      <c r="H175" s="109"/>
      <c r="I175" s="109"/>
      <c r="J175" s="109"/>
      <c r="K175" s="109"/>
      <c r="L175" s="53">
        <f t="shared" ref="L175:P175" si="178">IF(AND($E175="In Session",G175="Yes"),1,IF(AND($E175="In Session",G175="Half Day"),0.5,0))</f>
        <v>0</v>
      </c>
      <c r="M175" s="53">
        <f t="shared" si="178"/>
        <v>0</v>
      </c>
      <c r="N175" s="53">
        <f t="shared" si="178"/>
        <v>0</v>
      </c>
      <c r="O175" s="53">
        <f t="shared" si="178"/>
        <v>0</v>
      </c>
      <c r="P175" s="53">
        <f t="shared" si="178"/>
        <v>0</v>
      </c>
      <c r="Q175" s="53">
        <f t="shared" si="2"/>
        <v>0</v>
      </c>
      <c r="R175" s="54">
        <f t="array" ref="R175">IF(L175&gt;0,L175*_xlfn.XLOOKUP(R$1,'Instructional Time Calc'!$A:$A,'Instructional Time Calc'!$H:$H,"?"),0)</f>
        <v>0</v>
      </c>
      <c r="S175" s="54">
        <f t="array" ref="S175">IF(M175&gt;0,M175*_xlfn.XLOOKUP(S$1,'Instructional Time Calc'!$A:$A,'Instructional Time Calc'!$H:$H,"?"),0)</f>
        <v>0</v>
      </c>
      <c r="T175" s="54">
        <f t="array" ref="T175">IF(N175&gt;0,N175*_xlfn.XLOOKUP(T$1,'Instructional Time Calc'!$A:$A,'Instructional Time Calc'!$H:$H,"?"),0)</f>
        <v>0</v>
      </c>
      <c r="U175" s="54">
        <f t="array" ref="U175">IF(O175&gt;0,O175*_xlfn.XLOOKUP(U$1,'Instructional Time Calc'!$A:$A,'Instructional Time Calc'!$H:$H,"?"),0)</f>
        <v>0</v>
      </c>
      <c r="V175" s="54">
        <f t="array" ref="V175">IF(P175&gt;0,P175*_xlfn.XLOOKUP(V$1,'Instructional Time Calc'!$A:$A,'Instructional Time Calc'!$H:$H,"?"),0)</f>
        <v>0</v>
      </c>
      <c r="W175" s="54">
        <f t="array" ref="W175">IF(Q175&gt;0,Q175*_xlfn.XLOOKUP(W$1,'Instructional Time Calc'!$A:$A,'Instructional Time Calc'!$H:$H,"?"),0)</f>
        <v>0</v>
      </c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</row>
    <row r="176" spans="1:39" ht="14.4" x14ac:dyDescent="0.3">
      <c r="A176" s="47">
        <v>46447</v>
      </c>
      <c r="B176" s="48" t="str">
        <f t="shared" si="0"/>
        <v>Monday</v>
      </c>
      <c r="C176" s="48" t="s">
        <v>48</v>
      </c>
      <c r="D176" s="50" t="s">
        <v>49</v>
      </c>
      <c r="E176" s="51" t="s">
        <v>50</v>
      </c>
      <c r="F176" s="59"/>
      <c r="G176" s="59" t="s">
        <v>52</v>
      </c>
      <c r="H176" s="59" t="s">
        <v>52</v>
      </c>
      <c r="I176" s="59" t="s">
        <v>52</v>
      </c>
      <c r="J176" s="59" t="s">
        <v>52</v>
      </c>
      <c r="K176" s="59" t="s">
        <v>52</v>
      </c>
      <c r="L176" s="62">
        <f t="shared" ref="L176:P176" si="179">IF(AND($E176="In Session",G176="Yes"),1,IF(AND($E176="In Session",G176="Half Day"),0.5,0))</f>
        <v>1</v>
      </c>
      <c r="M176" s="62">
        <f t="shared" si="179"/>
        <v>1</v>
      </c>
      <c r="N176" s="62">
        <f t="shared" si="179"/>
        <v>1</v>
      </c>
      <c r="O176" s="62">
        <f t="shared" si="179"/>
        <v>1</v>
      </c>
      <c r="P176" s="62">
        <f t="shared" si="179"/>
        <v>1</v>
      </c>
      <c r="Q176" s="62">
        <f t="shared" si="2"/>
        <v>1</v>
      </c>
      <c r="R176" s="69">
        <f t="array" ref="R176">IF(L176&gt;0,L176*_xlfn.XLOOKUP(R$1,'Instructional Time Calc'!$A:$A,'Instructional Time Calc'!$H:$H,"?"),0)</f>
        <v>6.2500000000000009</v>
      </c>
      <c r="S176" s="69">
        <f t="array" ref="S176">IF(M176&gt;0,M176*_xlfn.XLOOKUP(S$1,'Instructional Time Calc'!$A:$A,'Instructional Time Calc'!$H:$H,"?"),0)</f>
        <v>6.5000000000000009</v>
      </c>
      <c r="T176" s="69">
        <f t="array" ref="T176">IF(N176&gt;0,N176*_xlfn.XLOOKUP(T$1,'Instructional Time Calc'!$A:$A,'Instructional Time Calc'!$H:$H,"?"),0)</f>
        <v>6.5000000000000009</v>
      </c>
      <c r="U176" s="69">
        <f t="array" ref="U176">IF(O176&gt;0,O176*_xlfn.XLOOKUP(U$1,'Instructional Time Calc'!$A:$A,'Instructional Time Calc'!$H:$H,"?"),0)</f>
        <v>6.6666666666666679</v>
      </c>
      <c r="V176" s="69">
        <f t="array" ref="V176">IF(P176&gt;0,P176*_xlfn.XLOOKUP(V$1,'Instructional Time Calc'!$A:$A,'Instructional Time Calc'!$H:$H,"?"),0)</f>
        <v>7.1666666666666661</v>
      </c>
      <c r="W176" s="69">
        <f t="array" ref="W176">IF(Q176&gt;0,Q176*_xlfn.XLOOKUP(W$1,'Instructional Time Calc'!$A:$A,'Instructional Time Calc'!$H:$H,"?"),0)</f>
        <v>7.1666666666666661</v>
      </c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</row>
    <row r="177" spans="1:39" ht="14.4" x14ac:dyDescent="0.3">
      <c r="A177" s="47">
        <v>46448</v>
      </c>
      <c r="B177" s="48" t="str">
        <f t="shared" si="0"/>
        <v>Tuesday</v>
      </c>
      <c r="C177" s="48" t="s">
        <v>48</v>
      </c>
      <c r="D177" s="50" t="s">
        <v>49</v>
      </c>
      <c r="E177" s="51" t="s">
        <v>50</v>
      </c>
      <c r="F177" s="52"/>
      <c r="G177" s="52" t="s">
        <v>52</v>
      </c>
      <c r="H177" s="52" t="s">
        <v>52</v>
      </c>
      <c r="I177" s="52" t="s">
        <v>52</v>
      </c>
      <c r="J177" s="52" t="s">
        <v>52</v>
      </c>
      <c r="K177" s="52" t="s">
        <v>52</v>
      </c>
      <c r="L177" s="53">
        <f t="shared" ref="L177:P177" si="180">IF(AND($E177="In Session",G177="Yes"),1,IF(AND($E177="In Session",G177="Half Day"),0.5,0))</f>
        <v>1</v>
      </c>
      <c r="M177" s="53">
        <f t="shared" si="180"/>
        <v>1</v>
      </c>
      <c r="N177" s="53">
        <f t="shared" si="180"/>
        <v>1</v>
      </c>
      <c r="O177" s="53">
        <f t="shared" si="180"/>
        <v>1</v>
      </c>
      <c r="P177" s="53">
        <f t="shared" si="180"/>
        <v>1</v>
      </c>
      <c r="Q177" s="53">
        <f t="shared" si="2"/>
        <v>1</v>
      </c>
      <c r="R177" s="54">
        <f t="array" ref="R177">IF(L177&gt;0,L177*_xlfn.XLOOKUP(R$1,'Instructional Time Calc'!$A:$A,'Instructional Time Calc'!$H:$H,"?"),0)</f>
        <v>6.2500000000000009</v>
      </c>
      <c r="S177" s="54">
        <f t="array" ref="S177">IF(M177&gt;0,M177*_xlfn.XLOOKUP(S$1,'Instructional Time Calc'!$A:$A,'Instructional Time Calc'!$H:$H,"?"),0)</f>
        <v>6.5000000000000009</v>
      </c>
      <c r="T177" s="54">
        <f t="array" ref="T177">IF(N177&gt;0,N177*_xlfn.XLOOKUP(T$1,'Instructional Time Calc'!$A:$A,'Instructional Time Calc'!$H:$H,"?"),0)</f>
        <v>6.5000000000000009</v>
      </c>
      <c r="U177" s="54">
        <f t="array" ref="U177">IF(O177&gt;0,O177*_xlfn.XLOOKUP(U$1,'Instructional Time Calc'!$A:$A,'Instructional Time Calc'!$H:$H,"?"),0)</f>
        <v>6.6666666666666679</v>
      </c>
      <c r="V177" s="54">
        <f t="array" ref="V177">IF(P177&gt;0,P177*_xlfn.XLOOKUP(V$1,'Instructional Time Calc'!$A:$A,'Instructional Time Calc'!$H:$H,"?"),0)</f>
        <v>7.1666666666666661</v>
      </c>
      <c r="W177" s="54">
        <f t="array" ref="W177">IF(Q177&gt;0,Q177*_xlfn.XLOOKUP(W$1,'Instructional Time Calc'!$A:$A,'Instructional Time Calc'!$H:$H,"?"),0)</f>
        <v>7.1666666666666661</v>
      </c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</row>
    <row r="178" spans="1:39" ht="14.4" x14ac:dyDescent="0.3">
      <c r="A178" s="47">
        <v>46449</v>
      </c>
      <c r="B178" s="48" t="str">
        <f t="shared" si="0"/>
        <v>Wednesday</v>
      </c>
      <c r="C178" s="48" t="s">
        <v>48</v>
      </c>
      <c r="D178" s="50" t="s">
        <v>49</v>
      </c>
      <c r="E178" s="51" t="s">
        <v>50</v>
      </c>
      <c r="F178" s="59"/>
      <c r="G178" s="59" t="s">
        <v>52</v>
      </c>
      <c r="H178" s="59" t="s">
        <v>52</v>
      </c>
      <c r="I178" s="59" t="s">
        <v>52</v>
      </c>
      <c r="J178" s="59" t="s">
        <v>52</v>
      </c>
      <c r="K178" s="59" t="s">
        <v>52</v>
      </c>
      <c r="L178" s="62">
        <f t="shared" ref="L178:P178" si="181">IF(AND($E178="In Session",G178="Yes"),1,IF(AND($E178="In Session",G178="Half Day"),0.5,0))</f>
        <v>1</v>
      </c>
      <c r="M178" s="62">
        <f t="shared" si="181"/>
        <v>1</v>
      </c>
      <c r="N178" s="62">
        <f t="shared" si="181"/>
        <v>1</v>
      </c>
      <c r="O178" s="62">
        <f t="shared" si="181"/>
        <v>1</v>
      </c>
      <c r="P178" s="62">
        <f t="shared" si="181"/>
        <v>1</v>
      </c>
      <c r="Q178" s="62">
        <f t="shared" si="2"/>
        <v>1</v>
      </c>
      <c r="R178" s="69">
        <f t="array" ref="R178">IF(L178&gt;0,L178*_xlfn.XLOOKUP(R$1,'Instructional Time Calc'!$A:$A,'Instructional Time Calc'!$H:$H,"?"),0)</f>
        <v>6.2500000000000009</v>
      </c>
      <c r="S178" s="69">
        <f t="array" ref="S178">IF(M178&gt;0,M178*_xlfn.XLOOKUP(S$1,'Instructional Time Calc'!$A:$A,'Instructional Time Calc'!$H:$H,"?"),0)</f>
        <v>6.5000000000000009</v>
      </c>
      <c r="T178" s="69">
        <f t="array" ref="T178">IF(N178&gt;0,N178*_xlfn.XLOOKUP(T$1,'Instructional Time Calc'!$A:$A,'Instructional Time Calc'!$H:$H,"?"),0)</f>
        <v>6.5000000000000009</v>
      </c>
      <c r="U178" s="69">
        <f t="array" ref="U178">IF(O178&gt;0,O178*_xlfn.XLOOKUP(U$1,'Instructional Time Calc'!$A:$A,'Instructional Time Calc'!$H:$H,"?"),0)</f>
        <v>6.6666666666666679</v>
      </c>
      <c r="V178" s="69">
        <f t="array" ref="V178">IF(P178&gt;0,P178*_xlfn.XLOOKUP(V$1,'Instructional Time Calc'!$A:$A,'Instructional Time Calc'!$H:$H,"?"),0)</f>
        <v>7.1666666666666661</v>
      </c>
      <c r="W178" s="69">
        <f t="array" ref="W178">IF(Q178&gt;0,Q178*_xlfn.XLOOKUP(W$1,'Instructional Time Calc'!$A:$A,'Instructional Time Calc'!$H:$H,"?"),0)</f>
        <v>7.1666666666666661</v>
      </c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</row>
    <row r="179" spans="1:39" ht="14.4" x14ac:dyDescent="0.3">
      <c r="A179" s="47">
        <v>46450</v>
      </c>
      <c r="B179" s="48" t="str">
        <f t="shared" si="0"/>
        <v>Thursday</v>
      </c>
      <c r="C179" s="48" t="s">
        <v>48</v>
      </c>
      <c r="D179" s="50" t="s">
        <v>49</v>
      </c>
      <c r="E179" s="51" t="s">
        <v>50</v>
      </c>
      <c r="F179" s="52"/>
      <c r="G179" s="52" t="s">
        <v>52</v>
      </c>
      <c r="H179" s="52" t="s">
        <v>52</v>
      </c>
      <c r="I179" s="52" t="s">
        <v>52</v>
      </c>
      <c r="J179" s="52" t="s">
        <v>52</v>
      </c>
      <c r="K179" s="52" t="s">
        <v>52</v>
      </c>
      <c r="L179" s="53">
        <f t="shared" ref="L179:P179" si="182">IF(AND($E179="In Session",G179="Yes"),1,IF(AND($E179="In Session",G179="Half Day"),0.5,0))</f>
        <v>1</v>
      </c>
      <c r="M179" s="53">
        <f t="shared" si="182"/>
        <v>1</v>
      </c>
      <c r="N179" s="53">
        <f t="shared" si="182"/>
        <v>1</v>
      </c>
      <c r="O179" s="53">
        <f t="shared" si="182"/>
        <v>1</v>
      </c>
      <c r="P179" s="53">
        <f t="shared" si="182"/>
        <v>1</v>
      </c>
      <c r="Q179" s="53">
        <f t="shared" si="2"/>
        <v>1</v>
      </c>
      <c r="R179" s="54">
        <f t="array" ref="R179">IF(L179&gt;0,L179*_xlfn.XLOOKUP(R$1,'Instructional Time Calc'!$A:$A,'Instructional Time Calc'!$H:$H,"?"),0)</f>
        <v>6.2500000000000009</v>
      </c>
      <c r="S179" s="54">
        <f t="array" ref="S179">IF(M179&gt;0,M179*_xlfn.XLOOKUP(S$1,'Instructional Time Calc'!$A:$A,'Instructional Time Calc'!$H:$H,"?"),0)</f>
        <v>6.5000000000000009</v>
      </c>
      <c r="T179" s="54">
        <f t="array" ref="T179">IF(N179&gt;0,N179*_xlfn.XLOOKUP(T$1,'Instructional Time Calc'!$A:$A,'Instructional Time Calc'!$H:$H,"?"),0)</f>
        <v>6.5000000000000009</v>
      </c>
      <c r="U179" s="54">
        <f t="array" ref="U179">IF(O179&gt;0,O179*_xlfn.XLOOKUP(U$1,'Instructional Time Calc'!$A:$A,'Instructional Time Calc'!$H:$H,"?"),0)</f>
        <v>6.6666666666666679</v>
      </c>
      <c r="V179" s="54">
        <f t="array" ref="V179">IF(P179&gt;0,P179*_xlfn.XLOOKUP(V$1,'Instructional Time Calc'!$A:$A,'Instructional Time Calc'!$H:$H,"?"),0)</f>
        <v>7.1666666666666661</v>
      </c>
      <c r="W179" s="54">
        <f t="array" ref="W179">IF(Q179&gt;0,Q179*_xlfn.XLOOKUP(W$1,'Instructional Time Calc'!$A:$A,'Instructional Time Calc'!$H:$H,"?"),0)</f>
        <v>7.1666666666666661</v>
      </c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</row>
    <row r="180" spans="1:39" ht="14.4" x14ac:dyDescent="0.3">
      <c r="A180" s="82">
        <v>46451</v>
      </c>
      <c r="B180" s="83" t="str">
        <f t="shared" si="0"/>
        <v>Friday</v>
      </c>
      <c r="C180" s="83" t="s">
        <v>48</v>
      </c>
      <c r="D180" s="84" t="s">
        <v>49</v>
      </c>
      <c r="E180" s="85" t="s">
        <v>50</v>
      </c>
      <c r="F180" s="85"/>
      <c r="G180" s="59" t="s">
        <v>76</v>
      </c>
      <c r="H180" s="59" t="s">
        <v>76</v>
      </c>
      <c r="I180" s="59" t="s">
        <v>76</v>
      </c>
      <c r="J180" s="59" t="s">
        <v>76</v>
      </c>
      <c r="K180" s="59" t="s">
        <v>76</v>
      </c>
      <c r="L180" s="62">
        <f t="shared" ref="L180:P180" si="183">IF(AND($E180="In Session",G180="Yes"),1,IF(AND($E180="In Session",G180="Half Day"),0.5,0))</f>
        <v>0</v>
      </c>
      <c r="M180" s="62">
        <f t="shared" si="183"/>
        <v>0</v>
      </c>
      <c r="N180" s="62">
        <f t="shared" si="183"/>
        <v>0</v>
      </c>
      <c r="O180" s="62">
        <f t="shared" si="183"/>
        <v>0</v>
      </c>
      <c r="P180" s="62">
        <f t="shared" si="183"/>
        <v>0</v>
      </c>
      <c r="Q180" s="62">
        <f t="shared" si="2"/>
        <v>0</v>
      </c>
      <c r="R180" s="69">
        <f t="array" ref="R180">IF(L180&gt;0,L180*_xlfn.XLOOKUP(R$1,'Instructional Time Calc'!$A:$A,'Instructional Time Calc'!$H:$H,"?"),0)</f>
        <v>0</v>
      </c>
      <c r="S180" s="69">
        <f t="array" ref="S180">IF(M180&gt;0,M180*_xlfn.XLOOKUP(S$1,'Instructional Time Calc'!$A:$A,'Instructional Time Calc'!$H:$H,"?"),0)</f>
        <v>0</v>
      </c>
      <c r="T180" s="69">
        <f t="array" ref="T180">IF(N180&gt;0,N180*_xlfn.XLOOKUP(T$1,'Instructional Time Calc'!$A:$A,'Instructional Time Calc'!$H:$H,"?"),0)</f>
        <v>0</v>
      </c>
      <c r="U180" s="69">
        <f t="array" ref="U180">IF(O180&gt;0,O180*_xlfn.XLOOKUP(U$1,'Instructional Time Calc'!$A:$A,'Instructional Time Calc'!$H:$H,"?"),0)</f>
        <v>0</v>
      </c>
      <c r="V180" s="69">
        <f t="array" ref="V180">IF(P180&gt;0,P180*_xlfn.XLOOKUP(V$1,'Instructional Time Calc'!$A:$A,'Instructional Time Calc'!$H:$H,"?"),0)</f>
        <v>0</v>
      </c>
      <c r="W180" s="69">
        <f t="array" ref="W180">IF(Q180&gt;0,Q180*_xlfn.XLOOKUP(W$1,'Instructional Time Calc'!$A:$A,'Instructional Time Calc'!$H:$H,"?"),0)</f>
        <v>0</v>
      </c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</row>
    <row r="181" spans="1:39" ht="14.4" x14ac:dyDescent="0.3">
      <c r="A181" s="95">
        <v>46452</v>
      </c>
      <c r="B181" s="96" t="str">
        <f t="shared" si="0"/>
        <v>Saturday</v>
      </c>
      <c r="C181" s="96" t="s">
        <v>79</v>
      </c>
      <c r="D181" s="97" t="s">
        <v>49</v>
      </c>
      <c r="E181" s="98" t="s">
        <v>76</v>
      </c>
      <c r="F181" s="109"/>
      <c r="G181" s="109"/>
      <c r="H181" s="109"/>
      <c r="I181" s="109"/>
      <c r="J181" s="109"/>
      <c r="K181" s="109"/>
      <c r="L181" s="53">
        <f t="shared" ref="L181:P181" si="184">IF(AND($E181="In Session",G181="Yes"),1,IF(AND($E181="In Session",G181="Half Day"),0.5,0))</f>
        <v>0</v>
      </c>
      <c r="M181" s="53">
        <f t="shared" si="184"/>
        <v>0</v>
      </c>
      <c r="N181" s="53">
        <f t="shared" si="184"/>
        <v>0</v>
      </c>
      <c r="O181" s="53">
        <f t="shared" si="184"/>
        <v>0</v>
      </c>
      <c r="P181" s="53">
        <f t="shared" si="184"/>
        <v>0</v>
      </c>
      <c r="Q181" s="53">
        <f t="shared" si="2"/>
        <v>0</v>
      </c>
      <c r="R181" s="54">
        <f t="array" ref="R181">IF(L181&gt;0,L181*_xlfn.XLOOKUP(R$1,'Instructional Time Calc'!$A:$A,'Instructional Time Calc'!$H:$H,"?"),0)</f>
        <v>0</v>
      </c>
      <c r="S181" s="54">
        <f t="array" ref="S181">IF(M181&gt;0,M181*_xlfn.XLOOKUP(S$1,'Instructional Time Calc'!$A:$A,'Instructional Time Calc'!$H:$H,"?"),0)</f>
        <v>0</v>
      </c>
      <c r="T181" s="54">
        <f t="array" ref="T181">IF(N181&gt;0,N181*_xlfn.XLOOKUP(T$1,'Instructional Time Calc'!$A:$A,'Instructional Time Calc'!$H:$H,"?"),0)</f>
        <v>0</v>
      </c>
      <c r="U181" s="54">
        <f t="array" ref="U181">IF(O181&gt;0,O181*_xlfn.XLOOKUP(U$1,'Instructional Time Calc'!$A:$A,'Instructional Time Calc'!$H:$H,"?"),0)</f>
        <v>0</v>
      </c>
      <c r="V181" s="54">
        <f t="array" ref="V181">IF(P181&gt;0,P181*_xlfn.XLOOKUP(V$1,'Instructional Time Calc'!$A:$A,'Instructional Time Calc'!$H:$H,"?"),0)</f>
        <v>0</v>
      </c>
      <c r="W181" s="54">
        <f t="array" ref="W181">IF(Q181&gt;0,Q181*_xlfn.XLOOKUP(W$1,'Instructional Time Calc'!$A:$A,'Instructional Time Calc'!$H:$H,"?"),0)</f>
        <v>0</v>
      </c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</row>
    <row r="182" spans="1:39" ht="14.4" x14ac:dyDescent="0.3">
      <c r="A182" s="95">
        <v>46453</v>
      </c>
      <c r="B182" s="96" t="str">
        <f t="shared" si="0"/>
        <v>Sunday</v>
      </c>
      <c r="C182" s="96" t="s">
        <v>79</v>
      </c>
      <c r="D182" s="97" t="s">
        <v>49</v>
      </c>
      <c r="E182" s="98" t="s">
        <v>76</v>
      </c>
      <c r="F182" s="100"/>
      <c r="G182" s="100"/>
      <c r="H182" s="100"/>
      <c r="I182" s="100"/>
      <c r="J182" s="100"/>
      <c r="K182" s="100"/>
      <c r="L182" s="62">
        <f t="shared" ref="L182:P182" si="185">IF(AND($E182="In Session",G182="Yes"),1,IF(AND($E182="In Session",G182="Half Day"),0.5,0))</f>
        <v>0</v>
      </c>
      <c r="M182" s="62">
        <f t="shared" si="185"/>
        <v>0</v>
      </c>
      <c r="N182" s="62">
        <f t="shared" si="185"/>
        <v>0</v>
      </c>
      <c r="O182" s="62">
        <f t="shared" si="185"/>
        <v>0</v>
      </c>
      <c r="P182" s="62">
        <f t="shared" si="185"/>
        <v>0</v>
      </c>
      <c r="Q182" s="62">
        <f t="shared" si="2"/>
        <v>0</v>
      </c>
      <c r="R182" s="69">
        <f t="array" ref="R182">IF(L182&gt;0,L182*_xlfn.XLOOKUP(R$1,'Instructional Time Calc'!$A:$A,'Instructional Time Calc'!$H:$H,"?"),0)</f>
        <v>0</v>
      </c>
      <c r="S182" s="69">
        <f t="array" ref="S182">IF(M182&gt;0,M182*_xlfn.XLOOKUP(S$1,'Instructional Time Calc'!$A:$A,'Instructional Time Calc'!$H:$H,"?"),0)</f>
        <v>0</v>
      </c>
      <c r="T182" s="69">
        <f t="array" ref="T182">IF(N182&gt;0,N182*_xlfn.XLOOKUP(T$1,'Instructional Time Calc'!$A:$A,'Instructional Time Calc'!$H:$H,"?"),0)</f>
        <v>0</v>
      </c>
      <c r="U182" s="69">
        <f t="array" ref="U182">IF(O182&gt;0,O182*_xlfn.XLOOKUP(U$1,'Instructional Time Calc'!$A:$A,'Instructional Time Calc'!$H:$H,"?"),0)</f>
        <v>0</v>
      </c>
      <c r="V182" s="69">
        <f t="array" ref="V182">IF(P182&gt;0,P182*_xlfn.XLOOKUP(V$1,'Instructional Time Calc'!$A:$A,'Instructional Time Calc'!$H:$H,"?"),0)</f>
        <v>0</v>
      </c>
      <c r="W182" s="69">
        <f t="array" ref="W182">IF(Q182&gt;0,Q182*_xlfn.XLOOKUP(W$1,'Instructional Time Calc'!$A:$A,'Instructional Time Calc'!$H:$H,"?"),0)</f>
        <v>0</v>
      </c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</row>
    <row r="183" spans="1:39" ht="14.4" x14ac:dyDescent="0.3">
      <c r="A183" s="47">
        <v>46454</v>
      </c>
      <c r="B183" s="48" t="str">
        <f t="shared" si="0"/>
        <v>Monday</v>
      </c>
      <c r="C183" s="48" t="s">
        <v>48</v>
      </c>
      <c r="D183" s="50" t="s">
        <v>49</v>
      </c>
      <c r="E183" s="51" t="s">
        <v>50</v>
      </c>
      <c r="F183" s="52"/>
      <c r="G183" s="52" t="s">
        <v>52</v>
      </c>
      <c r="H183" s="52" t="s">
        <v>52</v>
      </c>
      <c r="I183" s="52" t="s">
        <v>52</v>
      </c>
      <c r="J183" s="52" t="s">
        <v>52</v>
      </c>
      <c r="K183" s="52" t="s">
        <v>52</v>
      </c>
      <c r="L183" s="53">
        <f t="shared" ref="L183:P183" si="186">IF(AND($E183="In Session",G183="Yes"),1,IF(AND($E183="In Session",G183="Half Day"),0.5,0))</f>
        <v>1</v>
      </c>
      <c r="M183" s="53">
        <f t="shared" si="186"/>
        <v>1</v>
      </c>
      <c r="N183" s="53">
        <f t="shared" si="186"/>
        <v>1</v>
      </c>
      <c r="O183" s="53">
        <f t="shared" si="186"/>
        <v>1</v>
      </c>
      <c r="P183" s="53">
        <f t="shared" si="186"/>
        <v>1</v>
      </c>
      <c r="Q183" s="53">
        <f t="shared" si="2"/>
        <v>1</v>
      </c>
      <c r="R183" s="54">
        <f t="array" ref="R183">IF(L183&gt;0,L183*_xlfn.XLOOKUP(R$1,'Instructional Time Calc'!$A:$A,'Instructional Time Calc'!$H:$H,"?"),0)</f>
        <v>6.2500000000000009</v>
      </c>
      <c r="S183" s="54">
        <f t="array" ref="S183">IF(M183&gt;0,M183*_xlfn.XLOOKUP(S$1,'Instructional Time Calc'!$A:$A,'Instructional Time Calc'!$H:$H,"?"),0)</f>
        <v>6.5000000000000009</v>
      </c>
      <c r="T183" s="54">
        <f t="array" ref="T183">IF(N183&gt;0,N183*_xlfn.XLOOKUP(T$1,'Instructional Time Calc'!$A:$A,'Instructional Time Calc'!$H:$H,"?"),0)</f>
        <v>6.5000000000000009</v>
      </c>
      <c r="U183" s="54">
        <f t="array" ref="U183">IF(O183&gt;0,O183*_xlfn.XLOOKUP(U$1,'Instructional Time Calc'!$A:$A,'Instructional Time Calc'!$H:$H,"?"),0)</f>
        <v>6.6666666666666679</v>
      </c>
      <c r="V183" s="54">
        <f t="array" ref="V183">IF(P183&gt;0,P183*_xlfn.XLOOKUP(V$1,'Instructional Time Calc'!$A:$A,'Instructional Time Calc'!$H:$H,"?"),0)</f>
        <v>7.1666666666666661</v>
      </c>
      <c r="W183" s="54">
        <f t="array" ref="W183">IF(Q183&gt;0,Q183*_xlfn.XLOOKUP(W$1,'Instructional Time Calc'!$A:$A,'Instructional Time Calc'!$H:$H,"?"),0)</f>
        <v>7.1666666666666661</v>
      </c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</row>
    <row r="184" spans="1:39" ht="14.4" x14ac:dyDescent="0.3">
      <c r="A184" s="47">
        <v>46455</v>
      </c>
      <c r="B184" s="48" t="str">
        <f t="shared" si="0"/>
        <v>Tuesday</v>
      </c>
      <c r="C184" s="48" t="s">
        <v>48</v>
      </c>
      <c r="D184" s="50" t="s">
        <v>49</v>
      </c>
      <c r="E184" s="51" t="s">
        <v>50</v>
      </c>
      <c r="F184" s="59"/>
      <c r="G184" s="59" t="s">
        <v>52</v>
      </c>
      <c r="H184" s="59" t="s">
        <v>52</v>
      </c>
      <c r="I184" s="59" t="s">
        <v>52</v>
      </c>
      <c r="J184" s="59" t="s">
        <v>52</v>
      </c>
      <c r="K184" s="59" t="s">
        <v>52</v>
      </c>
      <c r="L184" s="62">
        <f t="shared" ref="L184:P184" si="187">IF(AND($E184="In Session",G184="Yes"),1,IF(AND($E184="In Session",G184="Half Day"),0.5,0))</f>
        <v>1</v>
      </c>
      <c r="M184" s="62">
        <f t="shared" si="187"/>
        <v>1</v>
      </c>
      <c r="N184" s="62">
        <f t="shared" si="187"/>
        <v>1</v>
      </c>
      <c r="O184" s="62">
        <f t="shared" si="187"/>
        <v>1</v>
      </c>
      <c r="P184" s="62">
        <f t="shared" si="187"/>
        <v>1</v>
      </c>
      <c r="Q184" s="62">
        <f t="shared" si="2"/>
        <v>1</v>
      </c>
      <c r="R184" s="69">
        <f t="array" ref="R184">IF(L184&gt;0,L184*_xlfn.XLOOKUP(R$1,'Instructional Time Calc'!$A:$A,'Instructional Time Calc'!$H:$H,"?"),0)</f>
        <v>6.2500000000000009</v>
      </c>
      <c r="S184" s="69">
        <f t="array" ref="S184">IF(M184&gt;0,M184*_xlfn.XLOOKUP(S$1,'Instructional Time Calc'!$A:$A,'Instructional Time Calc'!$H:$H,"?"),0)</f>
        <v>6.5000000000000009</v>
      </c>
      <c r="T184" s="69">
        <f t="array" ref="T184">IF(N184&gt;0,N184*_xlfn.XLOOKUP(T$1,'Instructional Time Calc'!$A:$A,'Instructional Time Calc'!$H:$H,"?"),0)</f>
        <v>6.5000000000000009</v>
      </c>
      <c r="U184" s="69">
        <f t="array" ref="U184">IF(O184&gt;0,O184*_xlfn.XLOOKUP(U$1,'Instructional Time Calc'!$A:$A,'Instructional Time Calc'!$H:$H,"?"),0)</f>
        <v>6.6666666666666679</v>
      </c>
      <c r="V184" s="69">
        <f t="array" ref="V184">IF(P184&gt;0,P184*_xlfn.XLOOKUP(V$1,'Instructional Time Calc'!$A:$A,'Instructional Time Calc'!$H:$H,"?"),0)</f>
        <v>7.1666666666666661</v>
      </c>
      <c r="W184" s="69">
        <f t="array" ref="W184">IF(Q184&gt;0,Q184*_xlfn.XLOOKUP(W$1,'Instructional Time Calc'!$A:$A,'Instructional Time Calc'!$H:$H,"?"),0)</f>
        <v>7.1666666666666661</v>
      </c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</row>
    <row r="185" spans="1:39" ht="14.4" x14ac:dyDescent="0.3">
      <c r="A185" s="47">
        <v>46456</v>
      </c>
      <c r="B185" s="48" t="str">
        <f t="shared" si="0"/>
        <v>Wednesday</v>
      </c>
      <c r="C185" s="48" t="s">
        <v>48</v>
      </c>
      <c r="D185" s="50" t="s">
        <v>49</v>
      </c>
      <c r="E185" s="51" t="s">
        <v>50</v>
      </c>
      <c r="F185" s="52"/>
      <c r="G185" s="52" t="s">
        <v>52</v>
      </c>
      <c r="H185" s="52" t="s">
        <v>52</v>
      </c>
      <c r="I185" s="52" t="s">
        <v>52</v>
      </c>
      <c r="J185" s="52" t="s">
        <v>52</v>
      </c>
      <c r="K185" s="52" t="s">
        <v>52</v>
      </c>
      <c r="L185" s="53">
        <f t="shared" ref="L185:P185" si="188">IF(AND($E185="In Session",G185="Yes"),1,IF(AND($E185="In Session",G185="Half Day"),0.5,0))</f>
        <v>1</v>
      </c>
      <c r="M185" s="53">
        <f t="shared" si="188"/>
        <v>1</v>
      </c>
      <c r="N185" s="53">
        <f t="shared" si="188"/>
        <v>1</v>
      </c>
      <c r="O185" s="53">
        <f t="shared" si="188"/>
        <v>1</v>
      </c>
      <c r="P185" s="53">
        <f t="shared" si="188"/>
        <v>1</v>
      </c>
      <c r="Q185" s="53">
        <f t="shared" si="2"/>
        <v>1</v>
      </c>
      <c r="R185" s="54">
        <f t="array" ref="R185">IF(L185&gt;0,L185*_xlfn.XLOOKUP(R$1,'Instructional Time Calc'!$A:$A,'Instructional Time Calc'!$H:$H,"?"),0)</f>
        <v>6.2500000000000009</v>
      </c>
      <c r="S185" s="54">
        <f t="array" ref="S185">IF(M185&gt;0,M185*_xlfn.XLOOKUP(S$1,'Instructional Time Calc'!$A:$A,'Instructional Time Calc'!$H:$H,"?"),0)</f>
        <v>6.5000000000000009</v>
      </c>
      <c r="T185" s="54">
        <f t="array" ref="T185">IF(N185&gt;0,N185*_xlfn.XLOOKUP(T$1,'Instructional Time Calc'!$A:$A,'Instructional Time Calc'!$H:$H,"?"),0)</f>
        <v>6.5000000000000009</v>
      </c>
      <c r="U185" s="54">
        <f t="array" ref="U185">IF(O185&gt;0,O185*_xlfn.XLOOKUP(U$1,'Instructional Time Calc'!$A:$A,'Instructional Time Calc'!$H:$H,"?"),0)</f>
        <v>6.6666666666666679</v>
      </c>
      <c r="V185" s="54">
        <f t="array" ref="V185">IF(P185&gt;0,P185*_xlfn.XLOOKUP(V$1,'Instructional Time Calc'!$A:$A,'Instructional Time Calc'!$H:$H,"?"),0)</f>
        <v>7.1666666666666661</v>
      </c>
      <c r="W185" s="54">
        <f t="array" ref="W185">IF(Q185&gt;0,Q185*_xlfn.XLOOKUP(W$1,'Instructional Time Calc'!$A:$A,'Instructional Time Calc'!$H:$H,"?"),0)</f>
        <v>7.1666666666666661</v>
      </c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</row>
    <row r="186" spans="1:39" ht="14.4" x14ac:dyDescent="0.3">
      <c r="A186" s="47">
        <v>46457</v>
      </c>
      <c r="B186" s="48" t="str">
        <f t="shared" si="0"/>
        <v>Thursday</v>
      </c>
      <c r="C186" s="48" t="s">
        <v>48</v>
      </c>
      <c r="D186" s="50" t="s">
        <v>49</v>
      </c>
      <c r="E186" s="51" t="s">
        <v>50</v>
      </c>
      <c r="F186" s="59"/>
      <c r="G186" s="59" t="s">
        <v>52</v>
      </c>
      <c r="H186" s="59" t="s">
        <v>52</v>
      </c>
      <c r="I186" s="59" t="s">
        <v>52</v>
      </c>
      <c r="J186" s="59" t="s">
        <v>52</v>
      </c>
      <c r="K186" s="59" t="s">
        <v>52</v>
      </c>
      <c r="L186" s="62">
        <f t="shared" ref="L186:P186" si="189">IF(AND($E186="In Session",G186="Yes"),1,IF(AND($E186="In Session",G186="Half Day"),0.5,0))</f>
        <v>1</v>
      </c>
      <c r="M186" s="62">
        <f t="shared" si="189"/>
        <v>1</v>
      </c>
      <c r="N186" s="62">
        <f t="shared" si="189"/>
        <v>1</v>
      </c>
      <c r="O186" s="62">
        <f t="shared" si="189"/>
        <v>1</v>
      </c>
      <c r="P186" s="62">
        <f t="shared" si="189"/>
        <v>1</v>
      </c>
      <c r="Q186" s="62">
        <f t="shared" si="2"/>
        <v>1</v>
      </c>
      <c r="R186" s="69">
        <f t="array" ref="R186">IF(L186&gt;0,L186*_xlfn.XLOOKUP(R$1,'Instructional Time Calc'!$A:$A,'Instructional Time Calc'!$H:$H,"?"),0)</f>
        <v>6.2500000000000009</v>
      </c>
      <c r="S186" s="69">
        <f t="array" ref="S186">IF(M186&gt;0,M186*_xlfn.XLOOKUP(S$1,'Instructional Time Calc'!$A:$A,'Instructional Time Calc'!$H:$H,"?"),0)</f>
        <v>6.5000000000000009</v>
      </c>
      <c r="T186" s="69">
        <f t="array" ref="T186">IF(N186&gt;0,N186*_xlfn.XLOOKUP(T$1,'Instructional Time Calc'!$A:$A,'Instructional Time Calc'!$H:$H,"?"),0)</f>
        <v>6.5000000000000009</v>
      </c>
      <c r="U186" s="69">
        <f t="array" ref="U186">IF(O186&gt;0,O186*_xlfn.XLOOKUP(U$1,'Instructional Time Calc'!$A:$A,'Instructional Time Calc'!$H:$H,"?"),0)</f>
        <v>6.6666666666666679</v>
      </c>
      <c r="V186" s="69">
        <f t="array" ref="V186">IF(P186&gt;0,P186*_xlfn.XLOOKUP(V$1,'Instructional Time Calc'!$A:$A,'Instructional Time Calc'!$H:$H,"?"),0)</f>
        <v>7.1666666666666661</v>
      </c>
      <c r="W186" s="69">
        <f t="array" ref="W186">IF(Q186&gt;0,Q186*_xlfn.XLOOKUP(W$1,'Instructional Time Calc'!$A:$A,'Instructional Time Calc'!$H:$H,"?"),0)</f>
        <v>7.1666666666666661</v>
      </c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</row>
    <row r="187" spans="1:39" ht="14.4" x14ac:dyDescent="0.3">
      <c r="A187" s="82">
        <v>46458</v>
      </c>
      <c r="B187" s="83" t="str">
        <f t="shared" si="0"/>
        <v>Friday</v>
      </c>
      <c r="C187" s="83" t="s">
        <v>48</v>
      </c>
      <c r="D187" s="84" t="s">
        <v>49</v>
      </c>
      <c r="E187" s="85" t="s">
        <v>50</v>
      </c>
      <c r="F187" s="85"/>
      <c r="G187" s="52" t="s">
        <v>76</v>
      </c>
      <c r="H187" s="52" t="s">
        <v>76</v>
      </c>
      <c r="I187" s="52" t="s">
        <v>76</v>
      </c>
      <c r="J187" s="52" t="s">
        <v>76</v>
      </c>
      <c r="K187" s="52" t="s">
        <v>76</v>
      </c>
      <c r="L187" s="53">
        <f t="shared" ref="L187:P187" si="190">IF(AND($E187="In Session",G187="Yes"),1,IF(AND($E187="In Session",G187="Half Day"),0.5,0))</f>
        <v>0</v>
      </c>
      <c r="M187" s="53">
        <f t="shared" si="190"/>
        <v>0</v>
      </c>
      <c r="N187" s="53">
        <f t="shared" si="190"/>
        <v>0</v>
      </c>
      <c r="O187" s="53">
        <f t="shared" si="190"/>
        <v>0</v>
      </c>
      <c r="P187" s="53">
        <f t="shared" si="190"/>
        <v>0</v>
      </c>
      <c r="Q187" s="53">
        <f t="shared" si="2"/>
        <v>0</v>
      </c>
      <c r="R187" s="54">
        <f t="array" ref="R187">IF(L187&gt;0,L187*_xlfn.XLOOKUP(R$1,'Instructional Time Calc'!$A:$A,'Instructional Time Calc'!$H:$H,"?"),0)</f>
        <v>0</v>
      </c>
      <c r="S187" s="54">
        <f t="array" ref="S187">IF(M187&gt;0,M187*_xlfn.XLOOKUP(S$1,'Instructional Time Calc'!$A:$A,'Instructional Time Calc'!$H:$H,"?"),0)</f>
        <v>0</v>
      </c>
      <c r="T187" s="54">
        <f t="array" ref="T187">IF(N187&gt;0,N187*_xlfn.XLOOKUP(T$1,'Instructional Time Calc'!$A:$A,'Instructional Time Calc'!$H:$H,"?"),0)</f>
        <v>0</v>
      </c>
      <c r="U187" s="54">
        <f t="array" ref="U187">IF(O187&gt;0,O187*_xlfn.XLOOKUP(U$1,'Instructional Time Calc'!$A:$A,'Instructional Time Calc'!$H:$H,"?"),0)</f>
        <v>0</v>
      </c>
      <c r="V187" s="54">
        <f t="array" ref="V187">IF(P187&gt;0,P187*_xlfn.XLOOKUP(V$1,'Instructional Time Calc'!$A:$A,'Instructional Time Calc'!$H:$H,"?"),0)</f>
        <v>0</v>
      </c>
      <c r="W187" s="54">
        <f t="array" ref="W187">IF(Q187&gt;0,Q187*_xlfn.XLOOKUP(W$1,'Instructional Time Calc'!$A:$A,'Instructional Time Calc'!$H:$H,"?"),0)</f>
        <v>0</v>
      </c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</row>
    <row r="188" spans="1:39" ht="14.4" x14ac:dyDescent="0.3">
      <c r="A188" s="95">
        <v>46459</v>
      </c>
      <c r="B188" s="96" t="str">
        <f t="shared" si="0"/>
        <v>Saturday</v>
      </c>
      <c r="C188" s="96" t="s">
        <v>79</v>
      </c>
      <c r="D188" s="97" t="s">
        <v>49</v>
      </c>
      <c r="E188" s="98" t="s">
        <v>76</v>
      </c>
      <c r="F188" s="100"/>
      <c r="G188" s="100"/>
      <c r="H188" s="100"/>
      <c r="I188" s="100"/>
      <c r="J188" s="100"/>
      <c r="K188" s="100"/>
      <c r="L188" s="62">
        <f t="shared" ref="L188:P188" si="191">IF(AND($E188="In Session",G188="Yes"),1,IF(AND($E188="In Session",G188="Half Day"),0.5,0))</f>
        <v>0</v>
      </c>
      <c r="M188" s="62">
        <f t="shared" si="191"/>
        <v>0</v>
      </c>
      <c r="N188" s="62">
        <f t="shared" si="191"/>
        <v>0</v>
      </c>
      <c r="O188" s="62">
        <f t="shared" si="191"/>
        <v>0</v>
      </c>
      <c r="P188" s="62">
        <f t="shared" si="191"/>
        <v>0</v>
      </c>
      <c r="Q188" s="62">
        <f t="shared" si="2"/>
        <v>0</v>
      </c>
      <c r="R188" s="69">
        <f t="array" ref="R188">IF(L188&gt;0,L188*_xlfn.XLOOKUP(R$1,'Instructional Time Calc'!$A:$A,'Instructional Time Calc'!$H:$H,"?"),0)</f>
        <v>0</v>
      </c>
      <c r="S188" s="69">
        <f t="array" ref="S188">IF(M188&gt;0,M188*_xlfn.XLOOKUP(S$1,'Instructional Time Calc'!$A:$A,'Instructional Time Calc'!$H:$H,"?"),0)</f>
        <v>0</v>
      </c>
      <c r="T188" s="69">
        <f t="array" ref="T188">IF(N188&gt;0,N188*_xlfn.XLOOKUP(T$1,'Instructional Time Calc'!$A:$A,'Instructional Time Calc'!$H:$H,"?"),0)</f>
        <v>0</v>
      </c>
      <c r="U188" s="69">
        <f t="array" ref="U188">IF(O188&gt;0,O188*_xlfn.XLOOKUP(U$1,'Instructional Time Calc'!$A:$A,'Instructional Time Calc'!$H:$H,"?"),0)</f>
        <v>0</v>
      </c>
      <c r="V188" s="69">
        <f t="array" ref="V188">IF(P188&gt;0,P188*_xlfn.XLOOKUP(V$1,'Instructional Time Calc'!$A:$A,'Instructional Time Calc'!$H:$H,"?"),0)</f>
        <v>0</v>
      </c>
      <c r="W188" s="69">
        <f t="array" ref="W188">IF(Q188&gt;0,Q188*_xlfn.XLOOKUP(W$1,'Instructional Time Calc'!$A:$A,'Instructional Time Calc'!$H:$H,"?"),0)</f>
        <v>0</v>
      </c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</row>
    <row r="189" spans="1:39" ht="14.4" x14ac:dyDescent="0.3">
      <c r="A189" s="95">
        <v>46460</v>
      </c>
      <c r="B189" s="96" t="str">
        <f t="shared" si="0"/>
        <v>Sunday</v>
      </c>
      <c r="C189" s="96" t="s">
        <v>79</v>
      </c>
      <c r="D189" s="97" t="s">
        <v>49</v>
      </c>
      <c r="E189" s="98" t="s">
        <v>76</v>
      </c>
      <c r="F189" s="109"/>
      <c r="G189" s="109"/>
      <c r="H189" s="109"/>
      <c r="I189" s="109"/>
      <c r="J189" s="109"/>
      <c r="K189" s="109"/>
      <c r="L189" s="53">
        <f t="shared" ref="L189:P189" si="192">IF(AND($E189="In Session",G189="Yes"),1,IF(AND($E189="In Session",G189="Half Day"),0.5,0))</f>
        <v>0</v>
      </c>
      <c r="M189" s="53">
        <f t="shared" si="192"/>
        <v>0</v>
      </c>
      <c r="N189" s="53">
        <f t="shared" si="192"/>
        <v>0</v>
      </c>
      <c r="O189" s="53">
        <f t="shared" si="192"/>
        <v>0</v>
      </c>
      <c r="P189" s="53">
        <f t="shared" si="192"/>
        <v>0</v>
      </c>
      <c r="Q189" s="53">
        <f t="shared" si="2"/>
        <v>0</v>
      </c>
      <c r="R189" s="54">
        <f t="array" ref="R189">IF(L189&gt;0,L189*_xlfn.XLOOKUP(R$1,'Instructional Time Calc'!$A:$A,'Instructional Time Calc'!$H:$H,"?"),0)</f>
        <v>0</v>
      </c>
      <c r="S189" s="54">
        <f t="array" ref="S189">IF(M189&gt;0,M189*_xlfn.XLOOKUP(S$1,'Instructional Time Calc'!$A:$A,'Instructional Time Calc'!$H:$H,"?"),0)</f>
        <v>0</v>
      </c>
      <c r="T189" s="54">
        <f t="array" ref="T189">IF(N189&gt;0,N189*_xlfn.XLOOKUP(T$1,'Instructional Time Calc'!$A:$A,'Instructional Time Calc'!$H:$H,"?"),0)</f>
        <v>0</v>
      </c>
      <c r="U189" s="54">
        <f t="array" ref="U189">IF(O189&gt;0,O189*_xlfn.XLOOKUP(U$1,'Instructional Time Calc'!$A:$A,'Instructional Time Calc'!$H:$H,"?"),0)</f>
        <v>0</v>
      </c>
      <c r="V189" s="54">
        <f t="array" ref="V189">IF(P189&gt;0,P189*_xlfn.XLOOKUP(V$1,'Instructional Time Calc'!$A:$A,'Instructional Time Calc'!$H:$H,"?"),0)</f>
        <v>0</v>
      </c>
      <c r="W189" s="54">
        <f t="array" ref="W189">IF(Q189&gt;0,Q189*_xlfn.XLOOKUP(W$1,'Instructional Time Calc'!$A:$A,'Instructional Time Calc'!$H:$H,"?"),0)</f>
        <v>0</v>
      </c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</row>
    <row r="190" spans="1:39" ht="14.4" x14ac:dyDescent="0.3">
      <c r="A190" s="47">
        <v>46461</v>
      </c>
      <c r="B190" s="48" t="str">
        <f t="shared" si="0"/>
        <v>Monday</v>
      </c>
      <c r="C190" s="48" t="s">
        <v>48</v>
      </c>
      <c r="D190" s="50" t="s">
        <v>49</v>
      </c>
      <c r="E190" s="51" t="s">
        <v>50</v>
      </c>
      <c r="F190" s="59"/>
      <c r="G190" s="59" t="s">
        <v>52</v>
      </c>
      <c r="H190" s="59" t="s">
        <v>52</v>
      </c>
      <c r="I190" s="59" t="s">
        <v>52</v>
      </c>
      <c r="J190" s="59" t="s">
        <v>52</v>
      </c>
      <c r="K190" s="59" t="s">
        <v>52</v>
      </c>
      <c r="L190" s="62">
        <f t="shared" ref="L190:P190" si="193">IF(AND($E190="In Session",G190="Yes"),1,IF(AND($E190="In Session",G190="Half Day"),0.5,0))</f>
        <v>1</v>
      </c>
      <c r="M190" s="62">
        <f t="shared" si="193"/>
        <v>1</v>
      </c>
      <c r="N190" s="62">
        <f t="shared" si="193"/>
        <v>1</v>
      </c>
      <c r="O190" s="62">
        <f t="shared" si="193"/>
        <v>1</v>
      </c>
      <c r="P190" s="62">
        <f t="shared" si="193"/>
        <v>1</v>
      </c>
      <c r="Q190" s="62">
        <f t="shared" si="2"/>
        <v>1</v>
      </c>
      <c r="R190" s="69">
        <f t="array" ref="R190">IF(L190&gt;0,L190*_xlfn.XLOOKUP(R$1,'Instructional Time Calc'!$A:$A,'Instructional Time Calc'!$H:$H,"?"),0)</f>
        <v>6.2500000000000009</v>
      </c>
      <c r="S190" s="69">
        <f t="array" ref="S190">IF(M190&gt;0,M190*_xlfn.XLOOKUP(S$1,'Instructional Time Calc'!$A:$A,'Instructional Time Calc'!$H:$H,"?"),0)</f>
        <v>6.5000000000000009</v>
      </c>
      <c r="T190" s="69">
        <f t="array" ref="T190">IF(N190&gt;0,N190*_xlfn.XLOOKUP(T$1,'Instructional Time Calc'!$A:$A,'Instructional Time Calc'!$H:$H,"?"),0)</f>
        <v>6.5000000000000009</v>
      </c>
      <c r="U190" s="69">
        <f t="array" ref="U190">IF(O190&gt;0,O190*_xlfn.XLOOKUP(U$1,'Instructional Time Calc'!$A:$A,'Instructional Time Calc'!$H:$H,"?"),0)</f>
        <v>6.6666666666666679</v>
      </c>
      <c r="V190" s="69">
        <f t="array" ref="V190">IF(P190&gt;0,P190*_xlfn.XLOOKUP(V$1,'Instructional Time Calc'!$A:$A,'Instructional Time Calc'!$H:$H,"?"),0)</f>
        <v>7.1666666666666661</v>
      </c>
      <c r="W190" s="69">
        <f t="array" ref="W190">IF(Q190&gt;0,Q190*_xlfn.XLOOKUP(W$1,'Instructional Time Calc'!$A:$A,'Instructional Time Calc'!$H:$H,"?"),0)</f>
        <v>7.1666666666666661</v>
      </c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</row>
    <row r="191" spans="1:39" ht="14.4" x14ac:dyDescent="0.3">
      <c r="A191" s="47">
        <v>46462</v>
      </c>
      <c r="B191" s="48" t="str">
        <f t="shared" si="0"/>
        <v>Tuesday</v>
      </c>
      <c r="C191" s="48" t="s">
        <v>48</v>
      </c>
      <c r="D191" s="50" t="s">
        <v>49</v>
      </c>
      <c r="E191" s="51" t="s">
        <v>50</v>
      </c>
      <c r="F191" s="52"/>
      <c r="G191" s="52" t="s">
        <v>52</v>
      </c>
      <c r="H191" s="52" t="s">
        <v>52</v>
      </c>
      <c r="I191" s="52" t="s">
        <v>52</v>
      </c>
      <c r="J191" s="52" t="s">
        <v>52</v>
      </c>
      <c r="K191" s="52" t="s">
        <v>52</v>
      </c>
      <c r="L191" s="53">
        <f t="shared" ref="L191:P191" si="194">IF(AND($E191="In Session",G191="Yes"),1,IF(AND($E191="In Session",G191="Half Day"),0.5,0))</f>
        <v>1</v>
      </c>
      <c r="M191" s="53">
        <f t="shared" si="194"/>
        <v>1</v>
      </c>
      <c r="N191" s="53">
        <f t="shared" si="194"/>
        <v>1</v>
      </c>
      <c r="O191" s="53">
        <f t="shared" si="194"/>
        <v>1</v>
      </c>
      <c r="P191" s="53">
        <f t="shared" si="194"/>
        <v>1</v>
      </c>
      <c r="Q191" s="53">
        <f t="shared" si="2"/>
        <v>1</v>
      </c>
      <c r="R191" s="54">
        <f t="array" ref="R191">IF(L191&gt;0,L191*_xlfn.XLOOKUP(R$1,'Instructional Time Calc'!$A:$A,'Instructional Time Calc'!$H:$H,"?"),0)</f>
        <v>6.2500000000000009</v>
      </c>
      <c r="S191" s="54">
        <f t="array" ref="S191">IF(M191&gt;0,M191*_xlfn.XLOOKUP(S$1,'Instructional Time Calc'!$A:$A,'Instructional Time Calc'!$H:$H,"?"),0)</f>
        <v>6.5000000000000009</v>
      </c>
      <c r="T191" s="54">
        <f t="array" ref="T191">IF(N191&gt;0,N191*_xlfn.XLOOKUP(T$1,'Instructional Time Calc'!$A:$A,'Instructional Time Calc'!$H:$H,"?"),0)</f>
        <v>6.5000000000000009</v>
      </c>
      <c r="U191" s="54">
        <f t="array" ref="U191">IF(O191&gt;0,O191*_xlfn.XLOOKUP(U$1,'Instructional Time Calc'!$A:$A,'Instructional Time Calc'!$H:$H,"?"),0)</f>
        <v>6.6666666666666679</v>
      </c>
      <c r="V191" s="54">
        <f t="array" ref="V191">IF(P191&gt;0,P191*_xlfn.XLOOKUP(V$1,'Instructional Time Calc'!$A:$A,'Instructional Time Calc'!$H:$H,"?"),0)</f>
        <v>7.1666666666666661</v>
      </c>
      <c r="W191" s="54">
        <f t="array" ref="W191">IF(Q191&gt;0,Q191*_xlfn.XLOOKUP(W$1,'Instructional Time Calc'!$A:$A,'Instructional Time Calc'!$H:$H,"?"),0)</f>
        <v>7.1666666666666661</v>
      </c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</row>
    <row r="192" spans="1:39" ht="14.4" x14ac:dyDescent="0.3">
      <c r="A192" s="47">
        <v>46463</v>
      </c>
      <c r="B192" s="48" t="str">
        <f t="shared" si="0"/>
        <v>Wednesday</v>
      </c>
      <c r="C192" s="48" t="s">
        <v>48</v>
      </c>
      <c r="D192" s="50" t="s">
        <v>49</v>
      </c>
      <c r="E192" s="51" t="s">
        <v>50</v>
      </c>
      <c r="F192" s="59"/>
      <c r="G192" s="59" t="s">
        <v>52</v>
      </c>
      <c r="H192" s="59" t="s">
        <v>52</v>
      </c>
      <c r="I192" s="59" t="s">
        <v>52</v>
      </c>
      <c r="J192" s="59" t="s">
        <v>52</v>
      </c>
      <c r="K192" s="59" t="s">
        <v>52</v>
      </c>
      <c r="L192" s="62">
        <f t="shared" ref="L192:P192" si="195">IF(AND($E192="In Session",G192="Yes"),1,IF(AND($E192="In Session",G192="Half Day"),0.5,0))</f>
        <v>1</v>
      </c>
      <c r="M192" s="62">
        <f t="shared" si="195"/>
        <v>1</v>
      </c>
      <c r="N192" s="62">
        <f t="shared" si="195"/>
        <v>1</v>
      </c>
      <c r="O192" s="62">
        <f t="shared" si="195"/>
        <v>1</v>
      </c>
      <c r="P192" s="62">
        <f t="shared" si="195"/>
        <v>1</v>
      </c>
      <c r="Q192" s="62">
        <f t="shared" si="2"/>
        <v>1</v>
      </c>
      <c r="R192" s="69">
        <f t="array" ref="R192">IF(L192&gt;0,L192*_xlfn.XLOOKUP(R$1,'Instructional Time Calc'!$A:$A,'Instructional Time Calc'!$H:$H,"?"),0)</f>
        <v>6.2500000000000009</v>
      </c>
      <c r="S192" s="69">
        <f t="array" ref="S192">IF(M192&gt;0,M192*_xlfn.XLOOKUP(S$1,'Instructional Time Calc'!$A:$A,'Instructional Time Calc'!$H:$H,"?"),0)</f>
        <v>6.5000000000000009</v>
      </c>
      <c r="T192" s="69">
        <f t="array" ref="T192">IF(N192&gt;0,N192*_xlfn.XLOOKUP(T$1,'Instructional Time Calc'!$A:$A,'Instructional Time Calc'!$H:$H,"?"),0)</f>
        <v>6.5000000000000009</v>
      </c>
      <c r="U192" s="69">
        <f t="array" ref="U192">IF(O192&gt;0,O192*_xlfn.XLOOKUP(U$1,'Instructional Time Calc'!$A:$A,'Instructional Time Calc'!$H:$H,"?"),0)</f>
        <v>6.6666666666666679</v>
      </c>
      <c r="V192" s="69">
        <f t="array" ref="V192">IF(P192&gt;0,P192*_xlfn.XLOOKUP(V$1,'Instructional Time Calc'!$A:$A,'Instructional Time Calc'!$H:$H,"?"),0)</f>
        <v>7.1666666666666661</v>
      </c>
      <c r="W192" s="69">
        <f t="array" ref="W192">IF(Q192&gt;0,Q192*_xlfn.XLOOKUP(W$1,'Instructional Time Calc'!$A:$A,'Instructional Time Calc'!$H:$H,"?"),0)</f>
        <v>7.1666666666666661</v>
      </c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</row>
    <row r="193" spans="1:39" ht="14.4" x14ac:dyDescent="0.3">
      <c r="A193" s="47">
        <v>46464</v>
      </c>
      <c r="B193" s="48" t="str">
        <f t="shared" si="0"/>
        <v>Thursday</v>
      </c>
      <c r="C193" s="48" t="s">
        <v>48</v>
      </c>
      <c r="D193" s="50" t="s">
        <v>49</v>
      </c>
      <c r="E193" s="51" t="s">
        <v>50</v>
      </c>
      <c r="F193" s="52"/>
      <c r="G193" s="52" t="s">
        <v>52</v>
      </c>
      <c r="H193" s="52" t="s">
        <v>52</v>
      </c>
      <c r="I193" s="52" t="s">
        <v>52</v>
      </c>
      <c r="J193" s="52" t="s">
        <v>52</v>
      </c>
      <c r="K193" s="52" t="s">
        <v>52</v>
      </c>
      <c r="L193" s="53">
        <f t="shared" ref="L193:P193" si="196">IF(AND($E193="In Session",G193="Yes"),1,IF(AND($E193="In Session",G193="Half Day"),0.5,0))</f>
        <v>1</v>
      </c>
      <c r="M193" s="53">
        <f t="shared" si="196"/>
        <v>1</v>
      </c>
      <c r="N193" s="53">
        <f t="shared" si="196"/>
        <v>1</v>
      </c>
      <c r="O193" s="53">
        <f t="shared" si="196"/>
        <v>1</v>
      </c>
      <c r="P193" s="53">
        <f t="shared" si="196"/>
        <v>1</v>
      </c>
      <c r="Q193" s="53">
        <f t="shared" si="2"/>
        <v>1</v>
      </c>
      <c r="R193" s="54">
        <f t="array" ref="R193">IF(L193&gt;0,L193*_xlfn.XLOOKUP(R$1,'Instructional Time Calc'!$A:$A,'Instructional Time Calc'!$H:$H,"?"),0)</f>
        <v>6.2500000000000009</v>
      </c>
      <c r="S193" s="54">
        <f t="array" ref="S193">IF(M193&gt;0,M193*_xlfn.XLOOKUP(S$1,'Instructional Time Calc'!$A:$A,'Instructional Time Calc'!$H:$H,"?"),0)</f>
        <v>6.5000000000000009</v>
      </c>
      <c r="T193" s="54">
        <f t="array" ref="T193">IF(N193&gt;0,N193*_xlfn.XLOOKUP(T$1,'Instructional Time Calc'!$A:$A,'Instructional Time Calc'!$H:$H,"?"),0)</f>
        <v>6.5000000000000009</v>
      </c>
      <c r="U193" s="54">
        <f t="array" ref="U193">IF(O193&gt;0,O193*_xlfn.XLOOKUP(U$1,'Instructional Time Calc'!$A:$A,'Instructional Time Calc'!$H:$H,"?"),0)</f>
        <v>6.6666666666666679</v>
      </c>
      <c r="V193" s="54">
        <f t="array" ref="V193">IF(P193&gt;0,P193*_xlfn.XLOOKUP(V$1,'Instructional Time Calc'!$A:$A,'Instructional Time Calc'!$H:$H,"?"),0)</f>
        <v>7.1666666666666661</v>
      </c>
      <c r="W193" s="54">
        <f t="array" ref="W193">IF(Q193&gt;0,Q193*_xlfn.XLOOKUP(W$1,'Instructional Time Calc'!$A:$A,'Instructional Time Calc'!$H:$H,"?"),0)</f>
        <v>7.1666666666666661</v>
      </c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</row>
    <row r="194" spans="1:39" ht="14.4" x14ac:dyDescent="0.3">
      <c r="A194" s="82">
        <v>46465</v>
      </c>
      <c r="B194" s="83" t="str">
        <f t="shared" si="0"/>
        <v>Friday</v>
      </c>
      <c r="C194" s="83" t="s">
        <v>48</v>
      </c>
      <c r="D194" s="84" t="s">
        <v>49</v>
      </c>
      <c r="E194" s="85" t="s">
        <v>50</v>
      </c>
      <c r="F194" s="85"/>
      <c r="G194" s="59" t="s">
        <v>76</v>
      </c>
      <c r="H194" s="59" t="s">
        <v>76</v>
      </c>
      <c r="I194" s="59" t="s">
        <v>76</v>
      </c>
      <c r="J194" s="59" t="s">
        <v>76</v>
      </c>
      <c r="K194" s="59" t="s">
        <v>76</v>
      </c>
      <c r="L194" s="62">
        <f t="shared" ref="L194:P194" si="197">IF(AND($E194="In Session",G194="Yes"),1,IF(AND($E194="In Session",G194="Half Day"),0.5,0))</f>
        <v>0</v>
      </c>
      <c r="M194" s="62">
        <f t="shared" si="197"/>
        <v>0</v>
      </c>
      <c r="N194" s="62">
        <f t="shared" si="197"/>
        <v>0</v>
      </c>
      <c r="O194" s="62">
        <f t="shared" si="197"/>
        <v>0</v>
      </c>
      <c r="P194" s="62">
        <f t="shared" si="197"/>
        <v>0</v>
      </c>
      <c r="Q194" s="62">
        <f t="shared" si="2"/>
        <v>0</v>
      </c>
      <c r="R194" s="69">
        <f t="array" ref="R194">IF(L194&gt;0,L194*_xlfn.XLOOKUP(R$1,'Instructional Time Calc'!$A:$A,'Instructional Time Calc'!$H:$H,"?"),0)</f>
        <v>0</v>
      </c>
      <c r="S194" s="69">
        <f t="array" ref="S194">IF(M194&gt;0,M194*_xlfn.XLOOKUP(S$1,'Instructional Time Calc'!$A:$A,'Instructional Time Calc'!$H:$H,"?"),0)</f>
        <v>0</v>
      </c>
      <c r="T194" s="69">
        <f t="array" ref="T194">IF(N194&gt;0,N194*_xlfn.XLOOKUP(T$1,'Instructional Time Calc'!$A:$A,'Instructional Time Calc'!$H:$H,"?"),0)</f>
        <v>0</v>
      </c>
      <c r="U194" s="69">
        <f t="array" ref="U194">IF(O194&gt;0,O194*_xlfn.XLOOKUP(U$1,'Instructional Time Calc'!$A:$A,'Instructional Time Calc'!$H:$H,"?"),0)</f>
        <v>0</v>
      </c>
      <c r="V194" s="69">
        <f t="array" ref="V194">IF(P194&gt;0,P194*_xlfn.XLOOKUP(V$1,'Instructional Time Calc'!$A:$A,'Instructional Time Calc'!$H:$H,"?"),0)</f>
        <v>0</v>
      </c>
      <c r="W194" s="69">
        <f t="array" ref="W194">IF(Q194&gt;0,Q194*_xlfn.XLOOKUP(W$1,'Instructional Time Calc'!$A:$A,'Instructional Time Calc'!$H:$H,"?"),0)</f>
        <v>0</v>
      </c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</row>
    <row r="195" spans="1:39" ht="14.4" x14ac:dyDescent="0.3">
      <c r="A195" s="95">
        <v>46466</v>
      </c>
      <c r="B195" s="96" t="str">
        <f t="shared" si="0"/>
        <v>Saturday</v>
      </c>
      <c r="C195" s="96" t="s">
        <v>79</v>
      </c>
      <c r="D195" s="97" t="s">
        <v>49</v>
      </c>
      <c r="E195" s="98" t="s">
        <v>76</v>
      </c>
      <c r="F195" s="109"/>
      <c r="G195" s="109"/>
      <c r="H195" s="109"/>
      <c r="I195" s="109"/>
      <c r="J195" s="109"/>
      <c r="K195" s="109"/>
      <c r="L195" s="53">
        <f t="shared" ref="L195:P195" si="198">IF(AND($E195="In Session",G195="Yes"),1,IF(AND($E195="In Session",G195="Half Day"),0.5,0))</f>
        <v>0</v>
      </c>
      <c r="M195" s="53">
        <f t="shared" si="198"/>
        <v>0</v>
      </c>
      <c r="N195" s="53">
        <f t="shared" si="198"/>
        <v>0</v>
      </c>
      <c r="O195" s="53">
        <f t="shared" si="198"/>
        <v>0</v>
      </c>
      <c r="P195" s="53">
        <f t="shared" si="198"/>
        <v>0</v>
      </c>
      <c r="Q195" s="53">
        <f t="shared" si="2"/>
        <v>0</v>
      </c>
      <c r="R195" s="54">
        <f t="array" ref="R195">IF(L195&gt;0,L195*_xlfn.XLOOKUP(R$1,'Instructional Time Calc'!$A:$A,'Instructional Time Calc'!$H:$H,"?"),0)</f>
        <v>0</v>
      </c>
      <c r="S195" s="54">
        <f t="array" ref="S195">IF(M195&gt;0,M195*_xlfn.XLOOKUP(S$1,'Instructional Time Calc'!$A:$A,'Instructional Time Calc'!$H:$H,"?"),0)</f>
        <v>0</v>
      </c>
      <c r="T195" s="54">
        <f t="array" ref="T195">IF(N195&gt;0,N195*_xlfn.XLOOKUP(T$1,'Instructional Time Calc'!$A:$A,'Instructional Time Calc'!$H:$H,"?"),0)</f>
        <v>0</v>
      </c>
      <c r="U195" s="54">
        <f t="array" ref="U195">IF(O195&gt;0,O195*_xlfn.XLOOKUP(U$1,'Instructional Time Calc'!$A:$A,'Instructional Time Calc'!$H:$H,"?"),0)</f>
        <v>0</v>
      </c>
      <c r="V195" s="54">
        <f t="array" ref="V195">IF(P195&gt;0,P195*_xlfn.XLOOKUP(V$1,'Instructional Time Calc'!$A:$A,'Instructional Time Calc'!$H:$H,"?"),0)</f>
        <v>0</v>
      </c>
      <c r="W195" s="54">
        <f t="array" ref="W195">IF(Q195&gt;0,Q195*_xlfn.XLOOKUP(W$1,'Instructional Time Calc'!$A:$A,'Instructional Time Calc'!$H:$H,"?"),0)</f>
        <v>0</v>
      </c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</row>
    <row r="196" spans="1:39" ht="17.25" customHeight="1" x14ac:dyDescent="0.3">
      <c r="A196" s="95">
        <v>46467</v>
      </c>
      <c r="B196" s="96" t="str">
        <f t="shared" si="0"/>
        <v>Sunday</v>
      </c>
      <c r="C196" s="96" t="s">
        <v>79</v>
      </c>
      <c r="D196" s="97" t="s">
        <v>49</v>
      </c>
      <c r="E196" s="98" t="s">
        <v>76</v>
      </c>
      <c r="F196" s="100"/>
      <c r="G196" s="100"/>
      <c r="H196" s="100"/>
      <c r="I196" s="100"/>
      <c r="J196" s="100"/>
      <c r="K196" s="100"/>
      <c r="L196" s="62">
        <f t="shared" ref="L196:P196" si="199">IF(AND($E196="In Session",G196="Yes"),1,IF(AND($E196="In Session",G196="Half Day"),0.5,0))</f>
        <v>0</v>
      </c>
      <c r="M196" s="62">
        <f t="shared" si="199"/>
        <v>0</v>
      </c>
      <c r="N196" s="62">
        <f t="shared" si="199"/>
        <v>0</v>
      </c>
      <c r="O196" s="62">
        <f t="shared" si="199"/>
        <v>0</v>
      </c>
      <c r="P196" s="62">
        <f t="shared" si="199"/>
        <v>0</v>
      </c>
      <c r="Q196" s="62">
        <f t="shared" si="2"/>
        <v>0</v>
      </c>
      <c r="R196" s="69">
        <f t="array" ref="R196">IF(L196&gt;0,L196*_xlfn.XLOOKUP(R$1,'Instructional Time Calc'!$A:$A,'Instructional Time Calc'!$H:$H,"?"),0)</f>
        <v>0</v>
      </c>
      <c r="S196" s="69">
        <f t="array" ref="S196">IF(M196&gt;0,M196*_xlfn.XLOOKUP(S$1,'Instructional Time Calc'!$A:$A,'Instructional Time Calc'!$H:$H,"?"),0)</f>
        <v>0</v>
      </c>
      <c r="T196" s="69">
        <f t="array" ref="T196">IF(N196&gt;0,N196*_xlfn.XLOOKUP(T$1,'Instructional Time Calc'!$A:$A,'Instructional Time Calc'!$H:$H,"?"),0)</f>
        <v>0</v>
      </c>
      <c r="U196" s="69">
        <f t="array" ref="U196">IF(O196&gt;0,O196*_xlfn.XLOOKUP(U$1,'Instructional Time Calc'!$A:$A,'Instructional Time Calc'!$H:$H,"?"),0)</f>
        <v>0</v>
      </c>
      <c r="V196" s="69">
        <f t="array" ref="V196">IF(P196&gt;0,P196*_xlfn.XLOOKUP(V$1,'Instructional Time Calc'!$A:$A,'Instructional Time Calc'!$H:$H,"?"),0)</f>
        <v>0</v>
      </c>
      <c r="W196" s="69">
        <f t="array" ref="W196">IF(Q196&gt;0,Q196*_xlfn.XLOOKUP(W$1,'Instructional Time Calc'!$A:$A,'Instructional Time Calc'!$H:$H,"?"),0)</f>
        <v>0</v>
      </c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</row>
    <row r="197" spans="1:39" ht="14.4" x14ac:dyDescent="0.3">
      <c r="A197" s="169">
        <v>46468</v>
      </c>
      <c r="B197" s="48" t="str">
        <f t="shared" si="0"/>
        <v>Monday</v>
      </c>
      <c r="C197" s="170" t="s">
        <v>48</v>
      </c>
      <c r="D197" s="171" t="s">
        <v>187</v>
      </c>
      <c r="E197" s="209" t="s">
        <v>76</v>
      </c>
      <c r="F197" s="172" t="s">
        <v>115</v>
      </c>
      <c r="G197" s="172"/>
      <c r="H197" s="172"/>
      <c r="I197" s="172"/>
      <c r="J197" s="172"/>
      <c r="K197" s="172"/>
      <c r="L197" s="53">
        <f t="shared" ref="L197:P197" si="200">IF(AND($E197="In Session",G197="Yes"),1,IF(AND($E197="In Session",G197="Half Day"),0.5,0))</f>
        <v>0</v>
      </c>
      <c r="M197" s="53">
        <f t="shared" si="200"/>
        <v>0</v>
      </c>
      <c r="N197" s="53">
        <f t="shared" si="200"/>
        <v>0</v>
      </c>
      <c r="O197" s="53">
        <f t="shared" si="200"/>
        <v>0</v>
      </c>
      <c r="P197" s="53">
        <f t="shared" si="200"/>
        <v>0</v>
      </c>
      <c r="Q197" s="53">
        <f t="shared" si="2"/>
        <v>0</v>
      </c>
      <c r="R197" s="54">
        <f t="array" ref="R197">IF(L197&gt;0,L197*_xlfn.XLOOKUP(R$1,'Instructional Time Calc'!$A:$A,'Instructional Time Calc'!$H:$H,"?"),0)</f>
        <v>0</v>
      </c>
      <c r="S197" s="54">
        <f t="array" ref="S197">IF(M197&gt;0,M197*_xlfn.XLOOKUP(S$1,'Instructional Time Calc'!$A:$A,'Instructional Time Calc'!$H:$H,"?"),0)</f>
        <v>0</v>
      </c>
      <c r="T197" s="54">
        <f t="array" ref="T197">IF(N197&gt;0,N197*_xlfn.XLOOKUP(T$1,'Instructional Time Calc'!$A:$A,'Instructional Time Calc'!$H:$H,"?"),0)</f>
        <v>0</v>
      </c>
      <c r="U197" s="54">
        <f t="array" ref="U197">IF(O197&gt;0,O197*_xlfn.XLOOKUP(U$1,'Instructional Time Calc'!$A:$A,'Instructional Time Calc'!$H:$H,"?"),0)</f>
        <v>0</v>
      </c>
      <c r="V197" s="54">
        <f t="array" ref="V197">IF(P197&gt;0,P197*_xlfn.XLOOKUP(V$1,'Instructional Time Calc'!$A:$A,'Instructional Time Calc'!$H:$H,"?"),0)</f>
        <v>0</v>
      </c>
      <c r="W197" s="54">
        <f t="array" ref="W197">IF(Q197&gt;0,Q197*_xlfn.XLOOKUP(W$1,'Instructional Time Calc'!$A:$A,'Instructional Time Calc'!$H:$H,"?"),0)</f>
        <v>0</v>
      </c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</row>
    <row r="198" spans="1:39" ht="14.4" x14ac:dyDescent="0.3">
      <c r="A198" s="169">
        <v>46469</v>
      </c>
      <c r="B198" s="48" t="str">
        <f t="shared" si="0"/>
        <v>Tuesday</v>
      </c>
      <c r="C198" s="170" t="s">
        <v>48</v>
      </c>
      <c r="D198" s="171" t="s">
        <v>187</v>
      </c>
      <c r="E198" s="209" t="s">
        <v>76</v>
      </c>
      <c r="F198" s="208" t="s">
        <v>115</v>
      </c>
      <c r="G198" s="208"/>
      <c r="H198" s="208"/>
      <c r="I198" s="208"/>
      <c r="J198" s="208"/>
      <c r="K198" s="208"/>
      <c r="L198" s="62">
        <f t="shared" ref="L198:P198" si="201">IF(AND($E198="In Session",G198="Yes"),1,IF(AND($E198="In Session",G198="Half Day"),0.5,0))</f>
        <v>0</v>
      </c>
      <c r="M198" s="62">
        <f t="shared" si="201"/>
        <v>0</v>
      </c>
      <c r="N198" s="62">
        <f t="shared" si="201"/>
        <v>0</v>
      </c>
      <c r="O198" s="62">
        <f t="shared" si="201"/>
        <v>0</v>
      </c>
      <c r="P198" s="62">
        <f t="shared" si="201"/>
        <v>0</v>
      </c>
      <c r="Q198" s="62">
        <f t="shared" si="2"/>
        <v>0</v>
      </c>
      <c r="R198" s="69">
        <f t="array" ref="R198">IF(L198&gt;0,L198*_xlfn.XLOOKUP(R$1,'Instructional Time Calc'!$A:$A,'Instructional Time Calc'!$H:$H,"?"),0)</f>
        <v>0</v>
      </c>
      <c r="S198" s="69">
        <f t="array" ref="S198">IF(M198&gt;0,M198*_xlfn.XLOOKUP(S$1,'Instructional Time Calc'!$A:$A,'Instructional Time Calc'!$H:$H,"?"),0)</f>
        <v>0</v>
      </c>
      <c r="T198" s="69">
        <f t="array" ref="T198">IF(N198&gt;0,N198*_xlfn.XLOOKUP(T$1,'Instructional Time Calc'!$A:$A,'Instructional Time Calc'!$H:$H,"?"),0)</f>
        <v>0</v>
      </c>
      <c r="U198" s="69">
        <f t="array" ref="U198">IF(O198&gt;0,O198*_xlfn.XLOOKUP(U$1,'Instructional Time Calc'!$A:$A,'Instructional Time Calc'!$H:$H,"?"),0)</f>
        <v>0</v>
      </c>
      <c r="V198" s="69">
        <f t="array" ref="V198">IF(P198&gt;0,P198*_xlfn.XLOOKUP(V$1,'Instructional Time Calc'!$A:$A,'Instructional Time Calc'!$H:$H,"?"),0)</f>
        <v>0</v>
      </c>
      <c r="W198" s="69">
        <f t="array" ref="W198">IF(Q198&gt;0,Q198*_xlfn.XLOOKUP(W$1,'Instructional Time Calc'!$A:$A,'Instructional Time Calc'!$H:$H,"?"),0)</f>
        <v>0</v>
      </c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</row>
    <row r="199" spans="1:39" ht="14.4" x14ac:dyDescent="0.3">
      <c r="A199" s="169">
        <v>46470</v>
      </c>
      <c r="B199" s="48" t="str">
        <f t="shared" si="0"/>
        <v>Wednesday</v>
      </c>
      <c r="C199" s="170" t="s">
        <v>48</v>
      </c>
      <c r="D199" s="171" t="s">
        <v>187</v>
      </c>
      <c r="E199" s="209" t="s">
        <v>76</v>
      </c>
      <c r="F199" s="172" t="s">
        <v>115</v>
      </c>
      <c r="G199" s="172"/>
      <c r="H199" s="172"/>
      <c r="I199" s="172"/>
      <c r="J199" s="172"/>
      <c r="K199" s="172"/>
      <c r="L199" s="53">
        <f t="shared" ref="L199:P199" si="202">IF(AND($E199="In Session",G199="Yes"),1,IF(AND($E199="In Session",G199="Half Day"),0.5,0))</f>
        <v>0</v>
      </c>
      <c r="M199" s="53">
        <f t="shared" si="202"/>
        <v>0</v>
      </c>
      <c r="N199" s="53">
        <f t="shared" si="202"/>
        <v>0</v>
      </c>
      <c r="O199" s="53">
        <f t="shared" si="202"/>
        <v>0</v>
      </c>
      <c r="P199" s="53">
        <f t="shared" si="202"/>
        <v>0</v>
      </c>
      <c r="Q199" s="53">
        <f t="shared" si="2"/>
        <v>0</v>
      </c>
      <c r="R199" s="54">
        <f t="array" ref="R199">IF(L199&gt;0,L199*_xlfn.XLOOKUP(R$1,'Instructional Time Calc'!$A:$A,'Instructional Time Calc'!$H:$H,"?"),0)</f>
        <v>0</v>
      </c>
      <c r="S199" s="54">
        <f t="array" ref="S199">IF(M199&gt;0,M199*_xlfn.XLOOKUP(S$1,'Instructional Time Calc'!$A:$A,'Instructional Time Calc'!$H:$H,"?"),0)</f>
        <v>0</v>
      </c>
      <c r="T199" s="54">
        <f t="array" ref="T199">IF(N199&gt;0,N199*_xlfn.XLOOKUP(T$1,'Instructional Time Calc'!$A:$A,'Instructional Time Calc'!$H:$H,"?"),0)</f>
        <v>0</v>
      </c>
      <c r="U199" s="54">
        <f t="array" ref="U199">IF(O199&gt;0,O199*_xlfn.XLOOKUP(U$1,'Instructional Time Calc'!$A:$A,'Instructional Time Calc'!$H:$H,"?"),0)</f>
        <v>0</v>
      </c>
      <c r="V199" s="54">
        <f t="array" ref="V199">IF(P199&gt;0,P199*_xlfn.XLOOKUP(V$1,'Instructional Time Calc'!$A:$A,'Instructional Time Calc'!$H:$H,"?"),0)</f>
        <v>0</v>
      </c>
      <c r="W199" s="54">
        <f t="array" ref="W199">IF(Q199&gt;0,Q199*_xlfn.XLOOKUP(W$1,'Instructional Time Calc'!$A:$A,'Instructional Time Calc'!$H:$H,"?"),0)</f>
        <v>0</v>
      </c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</row>
    <row r="200" spans="1:39" ht="14.4" x14ac:dyDescent="0.3">
      <c r="A200" s="169">
        <v>46471</v>
      </c>
      <c r="B200" s="48" t="str">
        <f t="shared" si="0"/>
        <v>Thursday</v>
      </c>
      <c r="C200" s="170" t="s">
        <v>48</v>
      </c>
      <c r="D200" s="171" t="s">
        <v>187</v>
      </c>
      <c r="E200" s="209" t="s">
        <v>76</v>
      </c>
      <c r="F200" s="208" t="s">
        <v>115</v>
      </c>
      <c r="G200" s="208"/>
      <c r="H200" s="208"/>
      <c r="I200" s="208"/>
      <c r="J200" s="208"/>
      <c r="K200" s="208"/>
      <c r="L200" s="62">
        <f t="shared" ref="L200:P200" si="203">IF(AND($E200="In Session",G200="Yes"),1,IF(AND($E200="In Session",G200="Half Day"),0.5,0))</f>
        <v>0</v>
      </c>
      <c r="M200" s="62">
        <f t="shared" si="203"/>
        <v>0</v>
      </c>
      <c r="N200" s="62">
        <f t="shared" si="203"/>
        <v>0</v>
      </c>
      <c r="O200" s="62">
        <f t="shared" si="203"/>
        <v>0</v>
      </c>
      <c r="P200" s="62">
        <f t="shared" si="203"/>
        <v>0</v>
      </c>
      <c r="Q200" s="62">
        <f t="shared" si="2"/>
        <v>0</v>
      </c>
      <c r="R200" s="69">
        <f t="array" ref="R200">IF(L200&gt;0,L200*_xlfn.XLOOKUP(R$1,'Instructional Time Calc'!$A:$A,'Instructional Time Calc'!$H:$H,"?"),0)</f>
        <v>0</v>
      </c>
      <c r="S200" s="69">
        <f t="array" ref="S200">IF(M200&gt;0,M200*_xlfn.XLOOKUP(S$1,'Instructional Time Calc'!$A:$A,'Instructional Time Calc'!$H:$H,"?"),0)</f>
        <v>0</v>
      </c>
      <c r="T200" s="69">
        <f t="array" ref="T200">IF(N200&gt;0,N200*_xlfn.XLOOKUP(T$1,'Instructional Time Calc'!$A:$A,'Instructional Time Calc'!$H:$H,"?"),0)</f>
        <v>0</v>
      </c>
      <c r="U200" s="69">
        <f t="array" ref="U200">IF(O200&gt;0,O200*_xlfn.XLOOKUP(U$1,'Instructional Time Calc'!$A:$A,'Instructional Time Calc'!$H:$H,"?"),0)</f>
        <v>0</v>
      </c>
      <c r="V200" s="69">
        <f t="array" ref="V200">IF(P200&gt;0,P200*_xlfn.XLOOKUP(V$1,'Instructional Time Calc'!$A:$A,'Instructional Time Calc'!$H:$H,"?"),0)</f>
        <v>0</v>
      </c>
      <c r="W200" s="69">
        <f t="array" ref="W200">IF(Q200&gt;0,Q200*_xlfn.XLOOKUP(W$1,'Instructional Time Calc'!$A:$A,'Instructional Time Calc'!$H:$H,"?"),0)</f>
        <v>0</v>
      </c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</row>
    <row r="201" spans="1:39" ht="14.4" x14ac:dyDescent="0.3">
      <c r="A201" s="169">
        <v>46472</v>
      </c>
      <c r="B201" s="48" t="str">
        <f t="shared" si="0"/>
        <v>Friday</v>
      </c>
      <c r="C201" s="170" t="s">
        <v>48</v>
      </c>
      <c r="D201" s="171" t="s">
        <v>187</v>
      </c>
      <c r="E201" s="209" t="s">
        <v>76</v>
      </c>
      <c r="F201" s="172" t="s">
        <v>115</v>
      </c>
      <c r="G201" s="52" t="s">
        <v>76</v>
      </c>
      <c r="H201" s="52" t="s">
        <v>76</v>
      </c>
      <c r="I201" s="52" t="s">
        <v>76</v>
      </c>
      <c r="J201" s="52" t="s">
        <v>76</v>
      </c>
      <c r="K201" s="52" t="s">
        <v>76</v>
      </c>
      <c r="L201" s="53">
        <f t="shared" ref="L201:P201" si="204">IF(AND($E201="In Session",G201="Yes"),1,IF(AND($E201="In Session",G201="Half Day"),0.5,0))</f>
        <v>0</v>
      </c>
      <c r="M201" s="53">
        <f t="shared" si="204"/>
        <v>0</v>
      </c>
      <c r="N201" s="53">
        <f t="shared" si="204"/>
        <v>0</v>
      </c>
      <c r="O201" s="53">
        <f t="shared" si="204"/>
        <v>0</v>
      </c>
      <c r="P201" s="53">
        <f t="shared" si="204"/>
        <v>0</v>
      </c>
      <c r="Q201" s="53">
        <f t="shared" si="2"/>
        <v>0</v>
      </c>
      <c r="R201" s="54">
        <f t="array" ref="R201">IF(L201&gt;0,L201*_xlfn.XLOOKUP(R$1,'Instructional Time Calc'!$A:$A,'Instructional Time Calc'!$H:$H,"?"),0)</f>
        <v>0</v>
      </c>
      <c r="S201" s="54">
        <f t="array" ref="S201">IF(M201&gt;0,M201*_xlfn.XLOOKUP(S$1,'Instructional Time Calc'!$A:$A,'Instructional Time Calc'!$H:$H,"?"),0)</f>
        <v>0</v>
      </c>
      <c r="T201" s="54">
        <f t="array" ref="T201">IF(N201&gt;0,N201*_xlfn.XLOOKUP(T$1,'Instructional Time Calc'!$A:$A,'Instructional Time Calc'!$H:$H,"?"),0)</f>
        <v>0</v>
      </c>
      <c r="U201" s="54">
        <f t="array" ref="U201">IF(O201&gt;0,O201*_xlfn.XLOOKUP(U$1,'Instructional Time Calc'!$A:$A,'Instructional Time Calc'!$H:$H,"?"),0)</f>
        <v>0</v>
      </c>
      <c r="V201" s="54">
        <f t="array" ref="V201">IF(P201&gt;0,P201*_xlfn.XLOOKUP(V$1,'Instructional Time Calc'!$A:$A,'Instructional Time Calc'!$H:$H,"?"),0)</f>
        <v>0</v>
      </c>
      <c r="W201" s="54">
        <f t="array" ref="W201">IF(Q201&gt;0,Q201*_xlfn.XLOOKUP(W$1,'Instructional Time Calc'!$A:$A,'Instructional Time Calc'!$H:$H,"?"),0)</f>
        <v>0</v>
      </c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</row>
    <row r="202" spans="1:39" ht="14.4" x14ac:dyDescent="0.3">
      <c r="A202" s="95">
        <v>46473</v>
      </c>
      <c r="B202" s="96" t="str">
        <f t="shared" si="0"/>
        <v>Saturday</v>
      </c>
      <c r="C202" s="96" t="s">
        <v>79</v>
      </c>
      <c r="D202" s="97" t="s">
        <v>49</v>
      </c>
      <c r="E202" s="98" t="s">
        <v>76</v>
      </c>
      <c r="F202" s="100"/>
      <c r="G202" s="100"/>
      <c r="H202" s="100"/>
      <c r="I202" s="100"/>
      <c r="J202" s="100"/>
      <c r="K202" s="100"/>
      <c r="L202" s="62">
        <f t="shared" ref="L202:P202" si="205">IF(AND($E202="In Session",G202="Yes"),1,IF(AND($E202="In Session",G202="Half Day"),0.5,0))</f>
        <v>0</v>
      </c>
      <c r="M202" s="62">
        <f t="shared" si="205"/>
        <v>0</v>
      </c>
      <c r="N202" s="62">
        <f t="shared" si="205"/>
        <v>0</v>
      </c>
      <c r="O202" s="62">
        <f t="shared" si="205"/>
        <v>0</v>
      </c>
      <c r="P202" s="62">
        <f t="shared" si="205"/>
        <v>0</v>
      </c>
      <c r="Q202" s="62">
        <f t="shared" si="2"/>
        <v>0</v>
      </c>
      <c r="R202" s="69">
        <f t="array" ref="R202">IF(L202&gt;0,L202*_xlfn.XLOOKUP(R$1,'Instructional Time Calc'!$A:$A,'Instructional Time Calc'!$H:$H,"?"),0)</f>
        <v>0</v>
      </c>
      <c r="S202" s="69">
        <f t="array" ref="S202">IF(M202&gt;0,M202*_xlfn.XLOOKUP(S$1,'Instructional Time Calc'!$A:$A,'Instructional Time Calc'!$H:$H,"?"),0)</f>
        <v>0</v>
      </c>
      <c r="T202" s="69">
        <f t="array" ref="T202">IF(N202&gt;0,N202*_xlfn.XLOOKUP(T$1,'Instructional Time Calc'!$A:$A,'Instructional Time Calc'!$H:$H,"?"),0)</f>
        <v>0</v>
      </c>
      <c r="U202" s="69">
        <f t="array" ref="U202">IF(O202&gt;0,O202*_xlfn.XLOOKUP(U$1,'Instructional Time Calc'!$A:$A,'Instructional Time Calc'!$H:$H,"?"),0)</f>
        <v>0</v>
      </c>
      <c r="V202" s="69">
        <f t="array" ref="V202">IF(P202&gt;0,P202*_xlfn.XLOOKUP(V$1,'Instructional Time Calc'!$A:$A,'Instructional Time Calc'!$H:$H,"?"),0)</f>
        <v>0</v>
      </c>
      <c r="W202" s="69">
        <f t="array" ref="W202">IF(Q202&gt;0,Q202*_xlfn.XLOOKUP(W$1,'Instructional Time Calc'!$A:$A,'Instructional Time Calc'!$H:$H,"?"),0)</f>
        <v>0</v>
      </c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</row>
    <row r="203" spans="1:39" ht="14.4" x14ac:dyDescent="0.3">
      <c r="A203" s="95">
        <v>46474</v>
      </c>
      <c r="B203" s="96" t="str">
        <f t="shared" si="0"/>
        <v>Sunday</v>
      </c>
      <c r="C203" s="96" t="s">
        <v>79</v>
      </c>
      <c r="D203" s="97" t="s">
        <v>49</v>
      </c>
      <c r="E203" s="98" t="s">
        <v>76</v>
      </c>
      <c r="F203" s="109"/>
      <c r="G203" s="109"/>
      <c r="H203" s="109"/>
      <c r="I203" s="109"/>
      <c r="J203" s="109"/>
      <c r="K203" s="109"/>
      <c r="L203" s="53">
        <f t="shared" ref="L203:P203" si="206">IF(AND($E203="In Session",G203="Yes"),1,IF(AND($E203="In Session",G203="Half Day"),0.5,0))</f>
        <v>0</v>
      </c>
      <c r="M203" s="53">
        <f t="shared" si="206"/>
        <v>0</v>
      </c>
      <c r="N203" s="53">
        <f t="shared" si="206"/>
        <v>0</v>
      </c>
      <c r="O203" s="53">
        <f t="shared" si="206"/>
        <v>0</v>
      </c>
      <c r="P203" s="53">
        <f t="shared" si="206"/>
        <v>0</v>
      </c>
      <c r="Q203" s="53">
        <f t="shared" si="2"/>
        <v>0</v>
      </c>
      <c r="R203" s="54">
        <f t="array" ref="R203">IF(L203&gt;0,L203*_xlfn.XLOOKUP(R$1,'Instructional Time Calc'!$A:$A,'Instructional Time Calc'!$H:$H,"?"),0)</f>
        <v>0</v>
      </c>
      <c r="S203" s="54">
        <f t="array" ref="S203">IF(M203&gt;0,M203*_xlfn.XLOOKUP(S$1,'Instructional Time Calc'!$A:$A,'Instructional Time Calc'!$H:$H,"?"),0)</f>
        <v>0</v>
      </c>
      <c r="T203" s="54">
        <f t="array" ref="T203">IF(N203&gt;0,N203*_xlfn.XLOOKUP(T$1,'Instructional Time Calc'!$A:$A,'Instructional Time Calc'!$H:$H,"?"),0)</f>
        <v>0</v>
      </c>
      <c r="U203" s="54">
        <f t="array" ref="U203">IF(O203&gt;0,O203*_xlfn.XLOOKUP(U$1,'Instructional Time Calc'!$A:$A,'Instructional Time Calc'!$H:$H,"?"),0)</f>
        <v>0</v>
      </c>
      <c r="V203" s="54">
        <f t="array" ref="V203">IF(P203&gt;0,P203*_xlfn.XLOOKUP(V$1,'Instructional Time Calc'!$A:$A,'Instructional Time Calc'!$H:$H,"?"),0)</f>
        <v>0</v>
      </c>
      <c r="W203" s="54">
        <f t="array" ref="W203">IF(Q203&gt;0,Q203*_xlfn.XLOOKUP(W$1,'Instructional Time Calc'!$A:$A,'Instructional Time Calc'!$H:$H,"?"),0)</f>
        <v>0</v>
      </c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</row>
    <row r="204" spans="1:39" ht="14.4" x14ac:dyDescent="0.3">
      <c r="A204" s="47">
        <v>46475</v>
      </c>
      <c r="B204" s="48" t="str">
        <f t="shared" si="0"/>
        <v>Monday</v>
      </c>
      <c r="C204" s="48" t="s">
        <v>48</v>
      </c>
      <c r="D204" s="50" t="s">
        <v>49</v>
      </c>
      <c r="E204" s="51" t="s">
        <v>50</v>
      </c>
      <c r="F204" s="59"/>
      <c r="G204" s="59" t="s">
        <v>52</v>
      </c>
      <c r="H204" s="59" t="s">
        <v>52</v>
      </c>
      <c r="I204" s="59" t="s">
        <v>52</v>
      </c>
      <c r="J204" s="59" t="s">
        <v>52</v>
      </c>
      <c r="K204" s="59" t="s">
        <v>52</v>
      </c>
      <c r="L204" s="62">
        <f t="shared" ref="L204:P204" si="207">IF(AND($E204="In Session",G204="Yes"),1,IF(AND($E204="In Session",G204="Half Day"),0.5,0))</f>
        <v>1</v>
      </c>
      <c r="M204" s="62">
        <f t="shared" si="207"/>
        <v>1</v>
      </c>
      <c r="N204" s="62">
        <f t="shared" si="207"/>
        <v>1</v>
      </c>
      <c r="O204" s="62">
        <f t="shared" si="207"/>
        <v>1</v>
      </c>
      <c r="P204" s="62">
        <f t="shared" si="207"/>
        <v>1</v>
      </c>
      <c r="Q204" s="62">
        <f t="shared" si="2"/>
        <v>1</v>
      </c>
      <c r="R204" s="69">
        <f t="array" ref="R204">IF(L204&gt;0,L204*_xlfn.XLOOKUP(R$1,'Instructional Time Calc'!$A:$A,'Instructional Time Calc'!$H:$H,"?"),0)</f>
        <v>6.2500000000000009</v>
      </c>
      <c r="S204" s="69">
        <f t="array" ref="S204">IF(M204&gt;0,M204*_xlfn.XLOOKUP(S$1,'Instructional Time Calc'!$A:$A,'Instructional Time Calc'!$H:$H,"?"),0)</f>
        <v>6.5000000000000009</v>
      </c>
      <c r="T204" s="69">
        <f t="array" ref="T204">IF(N204&gt;0,N204*_xlfn.XLOOKUP(T$1,'Instructional Time Calc'!$A:$A,'Instructional Time Calc'!$H:$H,"?"),0)</f>
        <v>6.5000000000000009</v>
      </c>
      <c r="U204" s="69">
        <f t="array" ref="U204">IF(O204&gt;0,O204*_xlfn.XLOOKUP(U$1,'Instructional Time Calc'!$A:$A,'Instructional Time Calc'!$H:$H,"?"),0)</f>
        <v>6.6666666666666679</v>
      </c>
      <c r="V204" s="69">
        <f t="array" ref="V204">IF(P204&gt;0,P204*_xlfn.XLOOKUP(V$1,'Instructional Time Calc'!$A:$A,'Instructional Time Calc'!$H:$H,"?"),0)</f>
        <v>7.1666666666666661</v>
      </c>
      <c r="W204" s="69">
        <f t="array" ref="W204">IF(Q204&gt;0,Q204*_xlfn.XLOOKUP(W$1,'Instructional Time Calc'!$A:$A,'Instructional Time Calc'!$H:$H,"?"),0)</f>
        <v>7.1666666666666661</v>
      </c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</row>
    <row r="205" spans="1:39" ht="14.4" x14ac:dyDescent="0.3">
      <c r="A205" s="47">
        <v>46476</v>
      </c>
      <c r="B205" s="48" t="str">
        <f t="shared" si="0"/>
        <v>Tuesday</v>
      </c>
      <c r="C205" s="48" t="s">
        <v>48</v>
      </c>
      <c r="D205" s="50" t="s">
        <v>49</v>
      </c>
      <c r="E205" s="51" t="s">
        <v>50</v>
      </c>
      <c r="F205" s="52"/>
      <c r="G205" s="52" t="s">
        <v>52</v>
      </c>
      <c r="H205" s="52" t="s">
        <v>52</v>
      </c>
      <c r="I205" s="52" t="s">
        <v>52</v>
      </c>
      <c r="J205" s="52" t="s">
        <v>52</v>
      </c>
      <c r="K205" s="52" t="s">
        <v>52</v>
      </c>
      <c r="L205" s="53">
        <f t="shared" ref="L205:P205" si="208">IF(AND($E205="In Session",G205="Yes"),1,IF(AND($E205="In Session",G205="Half Day"),0.5,0))</f>
        <v>1</v>
      </c>
      <c r="M205" s="53">
        <f t="shared" si="208"/>
        <v>1</v>
      </c>
      <c r="N205" s="53">
        <f t="shared" si="208"/>
        <v>1</v>
      </c>
      <c r="O205" s="53">
        <f t="shared" si="208"/>
        <v>1</v>
      </c>
      <c r="P205" s="53">
        <f t="shared" si="208"/>
        <v>1</v>
      </c>
      <c r="Q205" s="53">
        <f t="shared" si="2"/>
        <v>1</v>
      </c>
      <c r="R205" s="54">
        <f t="array" ref="R205">IF(L205&gt;0,L205*_xlfn.XLOOKUP(R$1,'Instructional Time Calc'!$A:$A,'Instructional Time Calc'!$H:$H,"?"),0)</f>
        <v>6.2500000000000009</v>
      </c>
      <c r="S205" s="54">
        <f t="array" ref="S205">IF(M205&gt;0,M205*_xlfn.XLOOKUP(S$1,'Instructional Time Calc'!$A:$A,'Instructional Time Calc'!$H:$H,"?"),0)</f>
        <v>6.5000000000000009</v>
      </c>
      <c r="T205" s="54">
        <f t="array" ref="T205">IF(N205&gt;0,N205*_xlfn.XLOOKUP(T$1,'Instructional Time Calc'!$A:$A,'Instructional Time Calc'!$H:$H,"?"),0)</f>
        <v>6.5000000000000009</v>
      </c>
      <c r="U205" s="54">
        <f t="array" ref="U205">IF(O205&gt;0,O205*_xlfn.XLOOKUP(U$1,'Instructional Time Calc'!$A:$A,'Instructional Time Calc'!$H:$H,"?"),0)</f>
        <v>6.6666666666666679</v>
      </c>
      <c r="V205" s="54">
        <f t="array" ref="V205">IF(P205&gt;0,P205*_xlfn.XLOOKUP(V$1,'Instructional Time Calc'!$A:$A,'Instructional Time Calc'!$H:$H,"?"),0)</f>
        <v>7.1666666666666661</v>
      </c>
      <c r="W205" s="54">
        <f t="array" ref="W205">IF(Q205&gt;0,Q205*_xlfn.XLOOKUP(W$1,'Instructional Time Calc'!$A:$A,'Instructional Time Calc'!$H:$H,"?"),0)</f>
        <v>7.1666666666666661</v>
      </c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</row>
    <row r="206" spans="1:39" ht="14.4" x14ac:dyDescent="0.3">
      <c r="A206" s="47">
        <v>46477</v>
      </c>
      <c r="B206" s="48" t="str">
        <f t="shared" si="0"/>
        <v>Wednesday</v>
      </c>
      <c r="C206" s="48" t="s">
        <v>48</v>
      </c>
      <c r="D206" s="50" t="s">
        <v>49</v>
      </c>
      <c r="E206" s="51" t="s">
        <v>50</v>
      </c>
      <c r="F206" s="59"/>
      <c r="G206" s="59" t="s">
        <v>52</v>
      </c>
      <c r="H206" s="59" t="s">
        <v>52</v>
      </c>
      <c r="I206" s="59" t="s">
        <v>52</v>
      </c>
      <c r="J206" s="59" t="s">
        <v>52</v>
      </c>
      <c r="K206" s="59" t="s">
        <v>52</v>
      </c>
      <c r="L206" s="62">
        <f t="shared" ref="L206:P206" si="209">IF(AND($E206="In Session",G206="Yes"),1,IF(AND($E206="In Session",G206="Half Day"),0.5,0))</f>
        <v>1</v>
      </c>
      <c r="M206" s="62">
        <f t="shared" si="209"/>
        <v>1</v>
      </c>
      <c r="N206" s="62">
        <f t="shared" si="209"/>
        <v>1</v>
      </c>
      <c r="O206" s="62">
        <f t="shared" si="209"/>
        <v>1</v>
      </c>
      <c r="P206" s="62">
        <f t="shared" si="209"/>
        <v>1</v>
      </c>
      <c r="Q206" s="62">
        <f t="shared" si="2"/>
        <v>1</v>
      </c>
      <c r="R206" s="69">
        <f t="array" ref="R206">IF(L206&gt;0,L206*_xlfn.XLOOKUP(R$1,'Instructional Time Calc'!$A:$A,'Instructional Time Calc'!$H:$H,"?"),0)</f>
        <v>6.2500000000000009</v>
      </c>
      <c r="S206" s="69">
        <f t="array" ref="S206">IF(M206&gt;0,M206*_xlfn.XLOOKUP(S$1,'Instructional Time Calc'!$A:$A,'Instructional Time Calc'!$H:$H,"?"),0)</f>
        <v>6.5000000000000009</v>
      </c>
      <c r="T206" s="69">
        <f t="array" ref="T206">IF(N206&gt;0,N206*_xlfn.XLOOKUP(T$1,'Instructional Time Calc'!$A:$A,'Instructional Time Calc'!$H:$H,"?"),0)</f>
        <v>6.5000000000000009</v>
      </c>
      <c r="U206" s="69">
        <f t="array" ref="U206">IF(O206&gt;0,O206*_xlfn.XLOOKUP(U$1,'Instructional Time Calc'!$A:$A,'Instructional Time Calc'!$H:$H,"?"),0)</f>
        <v>6.6666666666666679</v>
      </c>
      <c r="V206" s="69">
        <f t="array" ref="V206">IF(P206&gt;0,P206*_xlfn.XLOOKUP(V$1,'Instructional Time Calc'!$A:$A,'Instructional Time Calc'!$H:$H,"?"),0)</f>
        <v>7.1666666666666661</v>
      </c>
      <c r="W206" s="69">
        <f t="array" ref="W206">IF(Q206&gt;0,Q206*_xlfn.XLOOKUP(W$1,'Instructional Time Calc'!$A:$A,'Instructional Time Calc'!$H:$H,"?"),0)</f>
        <v>7.1666666666666661</v>
      </c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</row>
    <row r="207" spans="1:39" ht="14.4" x14ac:dyDescent="0.3">
      <c r="A207" s="47">
        <v>46478</v>
      </c>
      <c r="B207" s="48" t="str">
        <f t="shared" si="0"/>
        <v>Thursday</v>
      </c>
      <c r="C207" s="48" t="s">
        <v>48</v>
      </c>
      <c r="D207" s="50" t="s">
        <v>49</v>
      </c>
      <c r="E207" s="51" t="s">
        <v>50</v>
      </c>
      <c r="F207" s="52"/>
      <c r="G207" s="52" t="s">
        <v>52</v>
      </c>
      <c r="H207" s="52" t="s">
        <v>52</v>
      </c>
      <c r="I207" s="52" t="s">
        <v>52</v>
      </c>
      <c r="J207" s="52" t="s">
        <v>52</v>
      </c>
      <c r="K207" s="52" t="s">
        <v>52</v>
      </c>
      <c r="L207" s="53">
        <f t="shared" ref="L207:P207" si="210">IF(AND($E207="In Session",G207="Yes"),1,IF(AND($E207="In Session",G207="Half Day"),0.5,0))</f>
        <v>1</v>
      </c>
      <c r="M207" s="53">
        <f t="shared" si="210"/>
        <v>1</v>
      </c>
      <c r="N207" s="53">
        <f t="shared" si="210"/>
        <v>1</v>
      </c>
      <c r="O207" s="53">
        <f t="shared" si="210"/>
        <v>1</v>
      </c>
      <c r="P207" s="53">
        <f t="shared" si="210"/>
        <v>1</v>
      </c>
      <c r="Q207" s="53">
        <f t="shared" si="2"/>
        <v>1</v>
      </c>
      <c r="R207" s="54">
        <f t="array" ref="R207">IF(L207&gt;0,L207*_xlfn.XLOOKUP(R$1,'Instructional Time Calc'!$A:$A,'Instructional Time Calc'!$H:$H,"?"),0)</f>
        <v>6.2500000000000009</v>
      </c>
      <c r="S207" s="54">
        <f t="array" ref="S207">IF(M207&gt;0,M207*_xlfn.XLOOKUP(S$1,'Instructional Time Calc'!$A:$A,'Instructional Time Calc'!$H:$H,"?"),0)</f>
        <v>6.5000000000000009</v>
      </c>
      <c r="T207" s="54">
        <f t="array" ref="T207">IF(N207&gt;0,N207*_xlfn.XLOOKUP(T$1,'Instructional Time Calc'!$A:$A,'Instructional Time Calc'!$H:$H,"?"),0)</f>
        <v>6.5000000000000009</v>
      </c>
      <c r="U207" s="54">
        <f t="array" ref="U207">IF(O207&gt;0,O207*_xlfn.XLOOKUP(U$1,'Instructional Time Calc'!$A:$A,'Instructional Time Calc'!$H:$H,"?"),0)</f>
        <v>6.6666666666666679</v>
      </c>
      <c r="V207" s="54">
        <f t="array" ref="V207">IF(P207&gt;0,P207*_xlfn.XLOOKUP(V$1,'Instructional Time Calc'!$A:$A,'Instructional Time Calc'!$H:$H,"?"),0)</f>
        <v>7.1666666666666661</v>
      </c>
      <c r="W207" s="54">
        <f t="array" ref="W207">IF(Q207&gt;0,Q207*_xlfn.XLOOKUP(W$1,'Instructional Time Calc'!$A:$A,'Instructional Time Calc'!$H:$H,"?"),0)</f>
        <v>7.1666666666666661</v>
      </c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</row>
    <row r="208" spans="1:39" ht="14.4" x14ac:dyDescent="0.3">
      <c r="A208" s="82">
        <v>46479</v>
      </c>
      <c r="B208" s="83" t="str">
        <f t="shared" si="0"/>
        <v>Friday</v>
      </c>
      <c r="C208" s="83" t="s">
        <v>48</v>
      </c>
      <c r="D208" s="84" t="s">
        <v>49</v>
      </c>
      <c r="E208" s="85" t="s">
        <v>50</v>
      </c>
      <c r="F208" s="85" t="s">
        <v>82</v>
      </c>
      <c r="G208" s="59" t="s">
        <v>76</v>
      </c>
      <c r="H208" s="59" t="s">
        <v>76</v>
      </c>
      <c r="I208" s="59" t="s">
        <v>76</v>
      </c>
      <c r="J208" s="59" t="s">
        <v>76</v>
      </c>
      <c r="K208" s="59" t="s">
        <v>76</v>
      </c>
      <c r="L208" s="62">
        <f t="shared" ref="L208:P208" si="211">IF(AND($E208="In Session",G208="Yes"),1,IF(AND($E208="In Session",G208="Half Day"),0.5,0))</f>
        <v>0</v>
      </c>
      <c r="M208" s="62">
        <f t="shared" si="211"/>
        <v>0</v>
      </c>
      <c r="N208" s="62">
        <f t="shared" si="211"/>
        <v>0</v>
      </c>
      <c r="O208" s="62">
        <f t="shared" si="211"/>
        <v>0</v>
      </c>
      <c r="P208" s="62">
        <f t="shared" si="211"/>
        <v>0</v>
      </c>
      <c r="Q208" s="62">
        <f t="shared" si="2"/>
        <v>0</v>
      </c>
      <c r="R208" s="69">
        <f t="array" ref="R208">IF(L208&gt;0,L208*_xlfn.XLOOKUP(R$1,'Instructional Time Calc'!$A:$A,'Instructional Time Calc'!$H:$H,"?"),0)</f>
        <v>0</v>
      </c>
      <c r="S208" s="69">
        <f t="array" ref="S208">IF(M208&gt;0,M208*_xlfn.XLOOKUP(S$1,'Instructional Time Calc'!$A:$A,'Instructional Time Calc'!$H:$H,"?"),0)</f>
        <v>0</v>
      </c>
      <c r="T208" s="69">
        <f t="array" ref="T208">IF(N208&gt;0,N208*_xlfn.XLOOKUP(T$1,'Instructional Time Calc'!$A:$A,'Instructional Time Calc'!$H:$H,"?"),0)</f>
        <v>0</v>
      </c>
      <c r="U208" s="69">
        <f t="array" ref="U208">IF(O208&gt;0,O208*_xlfn.XLOOKUP(U$1,'Instructional Time Calc'!$A:$A,'Instructional Time Calc'!$H:$H,"?"),0)</f>
        <v>0</v>
      </c>
      <c r="V208" s="69">
        <f t="array" ref="V208">IF(P208&gt;0,P208*_xlfn.XLOOKUP(V$1,'Instructional Time Calc'!$A:$A,'Instructional Time Calc'!$H:$H,"?"),0)</f>
        <v>0</v>
      </c>
      <c r="W208" s="69">
        <f t="array" ref="W208">IF(Q208&gt;0,Q208*_xlfn.XLOOKUP(W$1,'Instructional Time Calc'!$A:$A,'Instructional Time Calc'!$H:$H,"?"),0)</f>
        <v>0</v>
      </c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</row>
    <row r="209" spans="1:39" ht="14.4" x14ac:dyDescent="0.3">
      <c r="A209" s="95">
        <v>46480</v>
      </c>
      <c r="B209" s="96" t="str">
        <f t="shared" si="0"/>
        <v>Saturday</v>
      </c>
      <c r="C209" s="96" t="s">
        <v>79</v>
      </c>
      <c r="D209" s="97" t="s">
        <v>49</v>
      </c>
      <c r="E209" s="98" t="s">
        <v>76</v>
      </c>
      <c r="F209" s="109"/>
      <c r="G209" s="109"/>
      <c r="H209" s="109"/>
      <c r="I209" s="109"/>
      <c r="J209" s="109"/>
      <c r="K209" s="109"/>
      <c r="L209" s="53">
        <f t="shared" ref="L209:P209" si="212">IF(AND($E209="In Session",G209="Yes"),1,IF(AND($E209="In Session",G209="Half Day"),0.5,0))</f>
        <v>0</v>
      </c>
      <c r="M209" s="53">
        <f t="shared" si="212"/>
        <v>0</v>
      </c>
      <c r="N209" s="53">
        <f t="shared" si="212"/>
        <v>0</v>
      </c>
      <c r="O209" s="53">
        <f t="shared" si="212"/>
        <v>0</v>
      </c>
      <c r="P209" s="53">
        <f t="shared" si="212"/>
        <v>0</v>
      </c>
      <c r="Q209" s="53">
        <f t="shared" si="2"/>
        <v>0</v>
      </c>
      <c r="R209" s="54">
        <f t="array" ref="R209">IF(L209&gt;0,L209*_xlfn.XLOOKUP(R$1,'Instructional Time Calc'!$A:$A,'Instructional Time Calc'!$H:$H,"?"),0)</f>
        <v>0</v>
      </c>
      <c r="S209" s="54">
        <f t="array" ref="S209">IF(M209&gt;0,M209*_xlfn.XLOOKUP(S$1,'Instructional Time Calc'!$A:$A,'Instructional Time Calc'!$H:$H,"?"),0)</f>
        <v>0</v>
      </c>
      <c r="T209" s="54">
        <f t="array" ref="T209">IF(N209&gt;0,N209*_xlfn.XLOOKUP(T$1,'Instructional Time Calc'!$A:$A,'Instructional Time Calc'!$H:$H,"?"),0)</f>
        <v>0</v>
      </c>
      <c r="U209" s="54">
        <f t="array" ref="U209">IF(O209&gt;0,O209*_xlfn.XLOOKUP(U$1,'Instructional Time Calc'!$A:$A,'Instructional Time Calc'!$H:$H,"?"),0)</f>
        <v>0</v>
      </c>
      <c r="V209" s="54">
        <f t="array" ref="V209">IF(P209&gt;0,P209*_xlfn.XLOOKUP(V$1,'Instructional Time Calc'!$A:$A,'Instructional Time Calc'!$H:$H,"?"),0)</f>
        <v>0</v>
      </c>
      <c r="W209" s="54">
        <f t="array" ref="W209">IF(Q209&gt;0,Q209*_xlfn.XLOOKUP(W$1,'Instructional Time Calc'!$A:$A,'Instructional Time Calc'!$H:$H,"?"),0)</f>
        <v>0</v>
      </c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</row>
    <row r="210" spans="1:39" ht="14.4" x14ac:dyDescent="0.3">
      <c r="A210" s="95">
        <v>46481</v>
      </c>
      <c r="B210" s="96" t="str">
        <f t="shared" si="0"/>
        <v>Sunday</v>
      </c>
      <c r="C210" s="96" t="s">
        <v>79</v>
      </c>
      <c r="D210" s="97" t="s">
        <v>49</v>
      </c>
      <c r="E210" s="98" t="s">
        <v>76</v>
      </c>
      <c r="F210" s="100"/>
      <c r="G210" s="100"/>
      <c r="H210" s="100"/>
      <c r="I210" s="100"/>
      <c r="J210" s="100"/>
      <c r="K210" s="100"/>
      <c r="L210" s="62">
        <f t="shared" ref="L210:P210" si="213">IF(AND($E210="In Session",G210="Yes"),1,IF(AND($E210="In Session",G210="Half Day"),0.5,0))</f>
        <v>0</v>
      </c>
      <c r="M210" s="62">
        <f t="shared" si="213"/>
        <v>0</v>
      </c>
      <c r="N210" s="62">
        <f t="shared" si="213"/>
        <v>0</v>
      </c>
      <c r="O210" s="62">
        <f t="shared" si="213"/>
        <v>0</v>
      </c>
      <c r="P210" s="62">
        <f t="shared" si="213"/>
        <v>0</v>
      </c>
      <c r="Q210" s="62">
        <f t="shared" si="2"/>
        <v>0</v>
      </c>
      <c r="R210" s="69">
        <f t="array" ref="R210">IF(L210&gt;0,L210*_xlfn.XLOOKUP(R$1,'Instructional Time Calc'!$A:$A,'Instructional Time Calc'!$H:$H,"?"),0)</f>
        <v>0</v>
      </c>
      <c r="S210" s="69">
        <f t="array" ref="S210">IF(M210&gt;0,M210*_xlfn.XLOOKUP(S$1,'Instructional Time Calc'!$A:$A,'Instructional Time Calc'!$H:$H,"?"),0)</f>
        <v>0</v>
      </c>
      <c r="T210" s="69">
        <f t="array" ref="T210">IF(N210&gt;0,N210*_xlfn.XLOOKUP(T$1,'Instructional Time Calc'!$A:$A,'Instructional Time Calc'!$H:$H,"?"),0)</f>
        <v>0</v>
      </c>
      <c r="U210" s="69">
        <f t="array" ref="U210">IF(O210&gt;0,O210*_xlfn.XLOOKUP(U$1,'Instructional Time Calc'!$A:$A,'Instructional Time Calc'!$H:$H,"?"),0)</f>
        <v>0</v>
      </c>
      <c r="V210" s="69">
        <f t="array" ref="V210">IF(P210&gt;0,P210*_xlfn.XLOOKUP(V$1,'Instructional Time Calc'!$A:$A,'Instructional Time Calc'!$H:$H,"?"),0)</f>
        <v>0</v>
      </c>
      <c r="W210" s="69">
        <f t="array" ref="W210">IF(Q210&gt;0,Q210*_xlfn.XLOOKUP(W$1,'Instructional Time Calc'!$A:$A,'Instructional Time Calc'!$H:$H,"?"),0)</f>
        <v>0</v>
      </c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</row>
    <row r="211" spans="1:39" ht="14.4" x14ac:dyDescent="0.3">
      <c r="A211" s="47">
        <v>46482</v>
      </c>
      <c r="B211" s="48" t="str">
        <f t="shared" si="0"/>
        <v>Monday</v>
      </c>
      <c r="C211" s="48" t="s">
        <v>48</v>
      </c>
      <c r="D211" s="50" t="s">
        <v>49</v>
      </c>
      <c r="E211" s="51" t="s">
        <v>50</v>
      </c>
      <c r="F211" s="52"/>
      <c r="G211" s="52" t="s">
        <v>52</v>
      </c>
      <c r="H211" s="52" t="s">
        <v>52</v>
      </c>
      <c r="I211" s="52" t="s">
        <v>52</v>
      </c>
      <c r="J211" s="52" t="s">
        <v>52</v>
      </c>
      <c r="K211" s="52" t="s">
        <v>52</v>
      </c>
      <c r="L211" s="53">
        <f t="shared" ref="L211:P211" si="214">IF(AND($E211="In Session",G211="Yes"),1,IF(AND($E211="In Session",G211="Half Day"),0.5,0))</f>
        <v>1</v>
      </c>
      <c r="M211" s="53">
        <f t="shared" si="214"/>
        <v>1</v>
      </c>
      <c r="N211" s="53">
        <f t="shared" si="214"/>
        <v>1</v>
      </c>
      <c r="O211" s="53">
        <f t="shared" si="214"/>
        <v>1</v>
      </c>
      <c r="P211" s="53">
        <f t="shared" si="214"/>
        <v>1</v>
      </c>
      <c r="Q211" s="53">
        <f t="shared" si="2"/>
        <v>1</v>
      </c>
      <c r="R211" s="54">
        <f t="array" ref="R211">IF(L211&gt;0,L211*_xlfn.XLOOKUP(R$1,'Instructional Time Calc'!$A:$A,'Instructional Time Calc'!$H:$H,"?"),0)</f>
        <v>6.2500000000000009</v>
      </c>
      <c r="S211" s="54">
        <f t="array" ref="S211">IF(M211&gt;0,M211*_xlfn.XLOOKUP(S$1,'Instructional Time Calc'!$A:$A,'Instructional Time Calc'!$H:$H,"?"),0)</f>
        <v>6.5000000000000009</v>
      </c>
      <c r="T211" s="54">
        <f t="array" ref="T211">IF(N211&gt;0,N211*_xlfn.XLOOKUP(T$1,'Instructional Time Calc'!$A:$A,'Instructional Time Calc'!$H:$H,"?"),0)</f>
        <v>6.5000000000000009</v>
      </c>
      <c r="U211" s="54">
        <f t="array" ref="U211">IF(O211&gt;0,O211*_xlfn.XLOOKUP(U$1,'Instructional Time Calc'!$A:$A,'Instructional Time Calc'!$H:$H,"?"),0)</f>
        <v>6.6666666666666679</v>
      </c>
      <c r="V211" s="54">
        <f t="array" ref="V211">IF(P211&gt;0,P211*_xlfn.XLOOKUP(V$1,'Instructional Time Calc'!$A:$A,'Instructional Time Calc'!$H:$H,"?"),0)</f>
        <v>7.1666666666666661</v>
      </c>
      <c r="W211" s="54">
        <f t="array" ref="W211">IF(Q211&gt;0,Q211*_xlfn.XLOOKUP(W$1,'Instructional Time Calc'!$A:$A,'Instructional Time Calc'!$H:$H,"?"),0)</f>
        <v>7.1666666666666661</v>
      </c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</row>
    <row r="212" spans="1:39" ht="14.4" x14ac:dyDescent="0.3">
      <c r="A212" s="47">
        <v>46483</v>
      </c>
      <c r="B212" s="48" t="str">
        <f t="shared" si="0"/>
        <v>Tuesday</v>
      </c>
      <c r="C212" s="48" t="s">
        <v>48</v>
      </c>
      <c r="D212" s="50" t="s">
        <v>49</v>
      </c>
      <c r="E212" s="51" t="s">
        <v>50</v>
      </c>
      <c r="F212" s="59"/>
      <c r="G212" s="59" t="s">
        <v>52</v>
      </c>
      <c r="H212" s="59" t="s">
        <v>52</v>
      </c>
      <c r="I212" s="59" t="s">
        <v>52</v>
      </c>
      <c r="J212" s="59" t="s">
        <v>52</v>
      </c>
      <c r="K212" s="59" t="s">
        <v>52</v>
      </c>
      <c r="L212" s="62">
        <f t="shared" ref="L212:P212" si="215">IF(AND($E212="In Session",G212="Yes"),1,IF(AND($E212="In Session",G212="Half Day"),0.5,0))</f>
        <v>1</v>
      </c>
      <c r="M212" s="62">
        <f t="shared" si="215"/>
        <v>1</v>
      </c>
      <c r="N212" s="62">
        <f t="shared" si="215"/>
        <v>1</v>
      </c>
      <c r="O212" s="62">
        <f t="shared" si="215"/>
        <v>1</v>
      </c>
      <c r="P212" s="62">
        <f t="shared" si="215"/>
        <v>1</v>
      </c>
      <c r="Q212" s="62">
        <f t="shared" si="2"/>
        <v>1</v>
      </c>
      <c r="R212" s="69">
        <f t="array" ref="R212">IF(L212&gt;0,L212*_xlfn.XLOOKUP(R$1,'Instructional Time Calc'!$A:$A,'Instructional Time Calc'!$H:$H,"?"),0)</f>
        <v>6.2500000000000009</v>
      </c>
      <c r="S212" s="69">
        <f t="array" ref="S212">IF(M212&gt;0,M212*_xlfn.XLOOKUP(S$1,'Instructional Time Calc'!$A:$A,'Instructional Time Calc'!$H:$H,"?"),0)</f>
        <v>6.5000000000000009</v>
      </c>
      <c r="T212" s="69">
        <f t="array" ref="T212">IF(N212&gt;0,N212*_xlfn.XLOOKUP(T$1,'Instructional Time Calc'!$A:$A,'Instructional Time Calc'!$H:$H,"?"),0)</f>
        <v>6.5000000000000009</v>
      </c>
      <c r="U212" s="69">
        <f t="array" ref="U212">IF(O212&gt;0,O212*_xlfn.XLOOKUP(U$1,'Instructional Time Calc'!$A:$A,'Instructional Time Calc'!$H:$H,"?"),0)</f>
        <v>6.6666666666666679</v>
      </c>
      <c r="V212" s="69">
        <f t="array" ref="V212">IF(P212&gt;0,P212*_xlfn.XLOOKUP(V$1,'Instructional Time Calc'!$A:$A,'Instructional Time Calc'!$H:$H,"?"),0)</f>
        <v>7.1666666666666661</v>
      </c>
      <c r="W212" s="69">
        <f t="array" ref="W212">IF(Q212&gt;0,Q212*_xlfn.XLOOKUP(W$1,'Instructional Time Calc'!$A:$A,'Instructional Time Calc'!$H:$H,"?"),0)</f>
        <v>7.1666666666666661</v>
      </c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</row>
    <row r="213" spans="1:39" ht="14.4" x14ac:dyDescent="0.3">
      <c r="A213" s="47">
        <v>46484</v>
      </c>
      <c r="B213" s="48" t="str">
        <f t="shared" si="0"/>
        <v>Wednesday</v>
      </c>
      <c r="C213" s="48" t="s">
        <v>48</v>
      </c>
      <c r="D213" s="50" t="s">
        <v>49</v>
      </c>
      <c r="E213" s="51" t="s">
        <v>50</v>
      </c>
      <c r="F213" s="52"/>
      <c r="G213" s="52" t="s">
        <v>52</v>
      </c>
      <c r="H213" s="52" t="s">
        <v>52</v>
      </c>
      <c r="I213" s="52" t="s">
        <v>52</v>
      </c>
      <c r="J213" s="52" t="s">
        <v>52</v>
      </c>
      <c r="K213" s="52" t="s">
        <v>52</v>
      </c>
      <c r="L213" s="53">
        <f t="shared" ref="L213:P213" si="216">IF(AND($E213="In Session",G213="Yes"),1,IF(AND($E213="In Session",G213="Half Day"),0.5,0))</f>
        <v>1</v>
      </c>
      <c r="M213" s="53">
        <f t="shared" si="216"/>
        <v>1</v>
      </c>
      <c r="N213" s="53">
        <f t="shared" si="216"/>
        <v>1</v>
      </c>
      <c r="O213" s="53">
        <f t="shared" si="216"/>
        <v>1</v>
      </c>
      <c r="P213" s="53">
        <f t="shared" si="216"/>
        <v>1</v>
      </c>
      <c r="Q213" s="53">
        <f t="shared" si="2"/>
        <v>1</v>
      </c>
      <c r="R213" s="54">
        <f t="array" ref="R213">IF(L213&gt;0,L213*_xlfn.XLOOKUP(R$1,'Instructional Time Calc'!$A:$A,'Instructional Time Calc'!$H:$H,"?"),0)</f>
        <v>6.2500000000000009</v>
      </c>
      <c r="S213" s="54">
        <f t="array" ref="S213">IF(M213&gt;0,M213*_xlfn.XLOOKUP(S$1,'Instructional Time Calc'!$A:$A,'Instructional Time Calc'!$H:$H,"?"),0)</f>
        <v>6.5000000000000009</v>
      </c>
      <c r="T213" s="54">
        <f t="array" ref="T213">IF(N213&gt;0,N213*_xlfn.XLOOKUP(T$1,'Instructional Time Calc'!$A:$A,'Instructional Time Calc'!$H:$H,"?"),0)</f>
        <v>6.5000000000000009</v>
      </c>
      <c r="U213" s="54">
        <f t="array" ref="U213">IF(O213&gt;0,O213*_xlfn.XLOOKUP(U$1,'Instructional Time Calc'!$A:$A,'Instructional Time Calc'!$H:$H,"?"),0)</f>
        <v>6.6666666666666679</v>
      </c>
      <c r="V213" s="54">
        <f t="array" ref="V213">IF(P213&gt;0,P213*_xlfn.XLOOKUP(V$1,'Instructional Time Calc'!$A:$A,'Instructional Time Calc'!$H:$H,"?"),0)</f>
        <v>7.1666666666666661</v>
      </c>
      <c r="W213" s="54">
        <f t="array" ref="W213">IF(Q213&gt;0,Q213*_xlfn.XLOOKUP(W$1,'Instructional Time Calc'!$A:$A,'Instructional Time Calc'!$H:$H,"?"),0)</f>
        <v>7.1666666666666661</v>
      </c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</row>
    <row r="214" spans="1:39" ht="14.4" x14ac:dyDescent="0.3">
      <c r="A214" s="47">
        <v>46485</v>
      </c>
      <c r="B214" s="48" t="str">
        <f t="shared" si="0"/>
        <v>Thursday</v>
      </c>
      <c r="C214" s="48" t="s">
        <v>48</v>
      </c>
      <c r="D214" s="50" t="s">
        <v>49</v>
      </c>
      <c r="E214" s="51" t="s">
        <v>50</v>
      </c>
      <c r="F214" s="59"/>
      <c r="G214" s="59" t="s">
        <v>52</v>
      </c>
      <c r="H214" s="59" t="s">
        <v>52</v>
      </c>
      <c r="I214" s="59" t="s">
        <v>52</v>
      </c>
      <c r="J214" s="59" t="s">
        <v>52</v>
      </c>
      <c r="K214" s="59" t="s">
        <v>52</v>
      </c>
      <c r="L214" s="62">
        <f t="shared" ref="L214:P214" si="217">IF(AND($E214="In Session",G214="Yes"),1,IF(AND($E214="In Session",G214="Half Day"),0.5,0))</f>
        <v>1</v>
      </c>
      <c r="M214" s="62">
        <f t="shared" si="217"/>
        <v>1</v>
      </c>
      <c r="N214" s="62">
        <f t="shared" si="217"/>
        <v>1</v>
      </c>
      <c r="O214" s="62">
        <f t="shared" si="217"/>
        <v>1</v>
      </c>
      <c r="P214" s="62">
        <f t="shared" si="217"/>
        <v>1</v>
      </c>
      <c r="Q214" s="62">
        <f t="shared" si="2"/>
        <v>1</v>
      </c>
      <c r="R214" s="69">
        <f t="array" ref="R214">IF(L214&gt;0,L214*_xlfn.XLOOKUP(R$1,'Instructional Time Calc'!$A:$A,'Instructional Time Calc'!$H:$H,"?"),0)</f>
        <v>6.2500000000000009</v>
      </c>
      <c r="S214" s="69">
        <f t="array" ref="S214">IF(M214&gt;0,M214*_xlfn.XLOOKUP(S$1,'Instructional Time Calc'!$A:$A,'Instructional Time Calc'!$H:$H,"?"),0)</f>
        <v>6.5000000000000009</v>
      </c>
      <c r="T214" s="69">
        <f t="array" ref="T214">IF(N214&gt;0,N214*_xlfn.XLOOKUP(T$1,'Instructional Time Calc'!$A:$A,'Instructional Time Calc'!$H:$H,"?"),0)</f>
        <v>6.5000000000000009</v>
      </c>
      <c r="U214" s="69">
        <f t="array" ref="U214">IF(O214&gt;0,O214*_xlfn.XLOOKUP(U$1,'Instructional Time Calc'!$A:$A,'Instructional Time Calc'!$H:$H,"?"),0)</f>
        <v>6.6666666666666679</v>
      </c>
      <c r="V214" s="69">
        <f t="array" ref="V214">IF(P214&gt;0,P214*_xlfn.XLOOKUP(V$1,'Instructional Time Calc'!$A:$A,'Instructional Time Calc'!$H:$H,"?"),0)</f>
        <v>7.1666666666666661</v>
      </c>
      <c r="W214" s="69">
        <f t="array" ref="W214">IF(Q214&gt;0,Q214*_xlfn.XLOOKUP(W$1,'Instructional Time Calc'!$A:$A,'Instructional Time Calc'!$H:$H,"?"),0)</f>
        <v>7.1666666666666661</v>
      </c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</row>
    <row r="215" spans="1:39" ht="14.4" x14ac:dyDescent="0.3">
      <c r="A215" s="82">
        <v>46486</v>
      </c>
      <c r="B215" s="83" t="str">
        <f t="shared" si="0"/>
        <v>Friday</v>
      </c>
      <c r="C215" s="83" t="s">
        <v>48</v>
      </c>
      <c r="D215" s="84" t="s">
        <v>49</v>
      </c>
      <c r="E215" s="85" t="s">
        <v>50</v>
      </c>
      <c r="F215" s="85"/>
      <c r="G215" s="52" t="s">
        <v>76</v>
      </c>
      <c r="H215" s="52" t="s">
        <v>76</v>
      </c>
      <c r="I215" s="52" t="s">
        <v>76</v>
      </c>
      <c r="J215" s="52" t="s">
        <v>76</v>
      </c>
      <c r="K215" s="52" t="s">
        <v>76</v>
      </c>
      <c r="L215" s="53">
        <f t="shared" ref="L215:P215" si="218">IF(AND($E215="In Session",G215="Yes"),1,IF(AND($E215="In Session",G215="Half Day"),0.5,0))</f>
        <v>0</v>
      </c>
      <c r="M215" s="53">
        <f t="shared" si="218"/>
        <v>0</v>
      </c>
      <c r="N215" s="53">
        <f t="shared" si="218"/>
        <v>0</v>
      </c>
      <c r="O215" s="53">
        <f t="shared" si="218"/>
        <v>0</v>
      </c>
      <c r="P215" s="53">
        <f t="shared" si="218"/>
        <v>0</v>
      </c>
      <c r="Q215" s="53">
        <f t="shared" si="2"/>
        <v>0</v>
      </c>
      <c r="R215" s="54">
        <f t="array" ref="R215">IF(L215&gt;0,L215*_xlfn.XLOOKUP(R$1,'Instructional Time Calc'!$A:$A,'Instructional Time Calc'!$H:$H,"?"),0)</f>
        <v>0</v>
      </c>
      <c r="S215" s="54">
        <f t="array" ref="S215">IF(M215&gt;0,M215*_xlfn.XLOOKUP(S$1,'Instructional Time Calc'!$A:$A,'Instructional Time Calc'!$H:$H,"?"),0)</f>
        <v>0</v>
      </c>
      <c r="T215" s="54">
        <f t="array" ref="T215">IF(N215&gt;0,N215*_xlfn.XLOOKUP(T$1,'Instructional Time Calc'!$A:$A,'Instructional Time Calc'!$H:$H,"?"),0)</f>
        <v>0</v>
      </c>
      <c r="U215" s="54">
        <f t="array" ref="U215">IF(O215&gt;0,O215*_xlfn.XLOOKUP(U$1,'Instructional Time Calc'!$A:$A,'Instructional Time Calc'!$H:$H,"?"),0)</f>
        <v>0</v>
      </c>
      <c r="V215" s="54">
        <f t="array" ref="V215">IF(P215&gt;0,P215*_xlfn.XLOOKUP(V$1,'Instructional Time Calc'!$A:$A,'Instructional Time Calc'!$H:$H,"?"),0)</f>
        <v>0</v>
      </c>
      <c r="W215" s="54">
        <f t="array" ref="W215">IF(Q215&gt;0,Q215*_xlfn.XLOOKUP(W$1,'Instructional Time Calc'!$A:$A,'Instructional Time Calc'!$H:$H,"?"),0)</f>
        <v>0</v>
      </c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</row>
    <row r="216" spans="1:39" ht="14.4" x14ac:dyDescent="0.3">
      <c r="A216" s="95">
        <v>46487</v>
      </c>
      <c r="B216" s="96" t="str">
        <f t="shared" si="0"/>
        <v>Saturday</v>
      </c>
      <c r="C216" s="96" t="s">
        <v>79</v>
      </c>
      <c r="D216" s="97" t="s">
        <v>49</v>
      </c>
      <c r="E216" s="98" t="s">
        <v>76</v>
      </c>
      <c r="F216" s="100"/>
      <c r="G216" s="100"/>
      <c r="H216" s="100"/>
      <c r="I216" s="100"/>
      <c r="J216" s="100"/>
      <c r="K216" s="100"/>
      <c r="L216" s="62">
        <f t="shared" ref="L216:P216" si="219">IF(AND($E216="In Session",G216="Yes"),1,IF(AND($E216="In Session",G216="Half Day"),0.5,0))</f>
        <v>0</v>
      </c>
      <c r="M216" s="62">
        <f t="shared" si="219"/>
        <v>0</v>
      </c>
      <c r="N216" s="62">
        <f t="shared" si="219"/>
        <v>0</v>
      </c>
      <c r="O216" s="62">
        <f t="shared" si="219"/>
        <v>0</v>
      </c>
      <c r="P216" s="62">
        <f t="shared" si="219"/>
        <v>0</v>
      </c>
      <c r="Q216" s="62">
        <f t="shared" si="2"/>
        <v>0</v>
      </c>
      <c r="R216" s="69">
        <f t="array" ref="R216">IF(L216&gt;0,L216*_xlfn.XLOOKUP(R$1,'Instructional Time Calc'!$A:$A,'Instructional Time Calc'!$H:$H,"?"),0)</f>
        <v>0</v>
      </c>
      <c r="S216" s="69">
        <f t="array" ref="S216">IF(M216&gt;0,M216*_xlfn.XLOOKUP(S$1,'Instructional Time Calc'!$A:$A,'Instructional Time Calc'!$H:$H,"?"),0)</f>
        <v>0</v>
      </c>
      <c r="T216" s="69">
        <f t="array" ref="T216">IF(N216&gt;0,N216*_xlfn.XLOOKUP(T$1,'Instructional Time Calc'!$A:$A,'Instructional Time Calc'!$H:$H,"?"),0)</f>
        <v>0</v>
      </c>
      <c r="U216" s="69">
        <f t="array" ref="U216">IF(O216&gt;0,O216*_xlfn.XLOOKUP(U$1,'Instructional Time Calc'!$A:$A,'Instructional Time Calc'!$H:$H,"?"),0)</f>
        <v>0</v>
      </c>
      <c r="V216" s="69">
        <f t="array" ref="V216">IF(P216&gt;0,P216*_xlfn.XLOOKUP(V$1,'Instructional Time Calc'!$A:$A,'Instructional Time Calc'!$H:$H,"?"),0)</f>
        <v>0</v>
      </c>
      <c r="W216" s="69">
        <f t="array" ref="W216">IF(Q216&gt;0,Q216*_xlfn.XLOOKUP(W$1,'Instructional Time Calc'!$A:$A,'Instructional Time Calc'!$H:$H,"?"),0)</f>
        <v>0</v>
      </c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</row>
    <row r="217" spans="1:39" ht="14.4" x14ac:dyDescent="0.3">
      <c r="A217" s="95">
        <v>46488</v>
      </c>
      <c r="B217" s="96" t="str">
        <f t="shared" si="0"/>
        <v>Sunday</v>
      </c>
      <c r="C217" s="96" t="s">
        <v>79</v>
      </c>
      <c r="D217" s="97" t="s">
        <v>49</v>
      </c>
      <c r="E217" s="98" t="s">
        <v>76</v>
      </c>
      <c r="F217" s="109"/>
      <c r="G217" s="109"/>
      <c r="H217" s="109"/>
      <c r="I217" s="109"/>
      <c r="J217" s="109"/>
      <c r="K217" s="109"/>
      <c r="L217" s="53">
        <f t="shared" ref="L217:P217" si="220">IF(AND($E217="In Session",G217="Yes"),1,IF(AND($E217="In Session",G217="Half Day"),0.5,0))</f>
        <v>0</v>
      </c>
      <c r="M217" s="53">
        <f t="shared" si="220"/>
        <v>0</v>
      </c>
      <c r="N217" s="53">
        <f t="shared" si="220"/>
        <v>0</v>
      </c>
      <c r="O217" s="53">
        <f t="shared" si="220"/>
        <v>0</v>
      </c>
      <c r="P217" s="53">
        <f t="shared" si="220"/>
        <v>0</v>
      </c>
      <c r="Q217" s="53">
        <f t="shared" si="2"/>
        <v>0</v>
      </c>
      <c r="R217" s="54">
        <f t="array" ref="R217">IF(L217&gt;0,L217*_xlfn.XLOOKUP(R$1,'Instructional Time Calc'!$A:$A,'Instructional Time Calc'!$H:$H,"?"),0)</f>
        <v>0</v>
      </c>
      <c r="S217" s="54">
        <f t="array" ref="S217">IF(M217&gt;0,M217*_xlfn.XLOOKUP(S$1,'Instructional Time Calc'!$A:$A,'Instructional Time Calc'!$H:$H,"?"),0)</f>
        <v>0</v>
      </c>
      <c r="T217" s="54">
        <f t="array" ref="T217">IF(N217&gt;0,N217*_xlfn.XLOOKUP(T$1,'Instructional Time Calc'!$A:$A,'Instructional Time Calc'!$H:$H,"?"),0)</f>
        <v>0</v>
      </c>
      <c r="U217" s="54">
        <f t="array" ref="U217">IF(O217&gt;0,O217*_xlfn.XLOOKUP(U$1,'Instructional Time Calc'!$A:$A,'Instructional Time Calc'!$H:$H,"?"),0)</f>
        <v>0</v>
      </c>
      <c r="V217" s="54">
        <f t="array" ref="V217">IF(P217&gt;0,P217*_xlfn.XLOOKUP(V$1,'Instructional Time Calc'!$A:$A,'Instructional Time Calc'!$H:$H,"?"),0)</f>
        <v>0</v>
      </c>
      <c r="W217" s="54">
        <f t="array" ref="W217">IF(Q217&gt;0,Q217*_xlfn.XLOOKUP(W$1,'Instructional Time Calc'!$A:$A,'Instructional Time Calc'!$H:$H,"?"),0)</f>
        <v>0</v>
      </c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</row>
    <row r="218" spans="1:39" ht="14.4" x14ac:dyDescent="0.3">
      <c r="A218" s="47">
        <v>46489</v>
      </c>
      <c r="B218" s="48" t="str">
        <f t="shared" si="0"/>
        <v>Monday</v>
      </c>
      <c r="C218" s="48" t="s">
        <v>48</v>
      </c>
      <c r="D218" s="50" t="s">
        <v>49</v>
      </c>
      <c r="E218" s="51" t="s">
        <v>50</v>
      </c>
      <c r="F218" s="59"/>
      <c r="G218" s="59" t="s">
        <v>52</v>
      </c>
      <c r="H218" s="59" t="s">
        <v>52</v>
      </c>
      <c r="I218" s="59" t="s">
        <v>52</v>
      </c>
      <c r="J218" s="59" t="s">
        <v>52</v>
      </c>
      <c r="K218" s="59" t="s">
        <v>52</v>
      </c>
      <c r="L218" s="62">
        <f t="shared" ref="L218:P218" si="221">IF(AND($E218="In Session",G218="Yes"),1,IF(AND($E218="In Session",G218="Half Day"),0.5,0))</f>
        <v>1</v>
      </c>
      <c r="M218" s="62">
        <f t="shared" si="221"/>
        <v>1</v>
      </c>
      <c r="N218" s="62">
        <f t="shared" si="221"/>
        <v>1</v>
      </c>
      <c r="O218" s="62">
        <f t="shared" si="221"/>
        <v>1</v>
      </c>
      <c r="P218" s="62">
        <f t="shared" si="221"/>
        <v>1</v>
      </c>
      <c r="Q218" s="62">
        <f t="shared" si="2"/>
        <v>1</v>
      </c>
      <c r="R218" s="69">
        <f t="array" ref="R218">IF(L218&gt;0,L218*_xlfn.XLOOKUP(R$1,'Instructional Time Calc'!$A:$A,'Instructional Time Calc'!$H:$H,"?"),0)</f>
        <v>6.2500000000000009</v>
      </c>
      <c r="S218" s="69">
        <f t="array" ref="S218">IF(M218&gt;0,M218*_xlfn.XLOOKUP(S$1,'Instructional Time Calc'!$A:$A,'Instructional Time Calc'!$H:$H,"?"),0)</f>
        <v>6.5000000000000009</v>
      </c>
      <c r="T218" s="69">
        <f t="array" ref="T218">IF(N218&gt;0,N218*_xlfn.XLOOKUP(T$1,'Instructional Time Calc'!$A:$A,'Instructional Time Calc'!$H:$H,"?"),0)</f>
        <v>6.5000000000000009</v>
      </c>
      <c r="U218" s="69">
        <f t="array" ref="U218">IF(O218&gt;0,O218*_xlfn.XLOOKUP(U$1,'Instructional Time Calc'!$A:$A,'Instructional Time Calc'!$H:$H,"?"),0)</f>
        <v>6.6666666666666679</v>
      </c>
      <c r="V218" s="69">
        <f t="array" ref="V218">IF(P218&gt;0,P218*_xlfn.XLOOKUP(V$1,'Instructional Time Calc'!$A:$A,'Instructional Time Calc'!$H:$H,"?"),0)</f>
        <v>7.1666666666666661</v>
      </c>
      <c r="W218" s="69">
        <f t="array" ref="W218">IF(Q218&gt;0,Q218*_xlfn.XLOOKUP(W$1,'Instructional Time Calc'!$A:$A,'Instructional Time Calc'!$H:$H,"?"),0)</f>
        <v>7.1666666666666661</v>
      </c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</row>
    <row r="219" spans="1:39" ht="14.4" x14ac:dyDescent="0.3">
      <c r="A219" s="47">
        <v>46490</v>
      </c>
      <c r="B219" s="48" t="str">
        <f t="shared" si="0"/>
        <v>Tuesday</v>
      </c>
      <c r="C219" s="48" t="s">
        <v>48</v>
      </c>
      <c r="D219" s="50" t="s">
        <v>49</v>
      </c>
      <c r="E219" s="51" t="s">
        <v>50</v>
      </c>
      <c r="F219" s="52"/>
      <c r="G219" s="52" t="s">
        <v>52</v>
      </c>
      <c r="H219" s="52" t="s">
        <v>52</v>
      </c>
      <c r="I219" s="52" t="s">
        <v>52</v>
      </c>
      <c r="J219" s="52" t="s">
        <v>52</v>
      </c>
      <c r="K219" s="52" t="s">
        <v>52</v>
      </c>
      <c r="L219" s="53">
        <f t="shared" ref="L219:P219" si="222">IF(AND($E219="In Session",G219="Yes"),1,IF(AND($E219="In Session",G219="Half Day"),0.5,0))</f>
        <v>1</v>
      </c>
      <c r="M219" s="53">
        <f t="shared" si="222"/>
        <v>1</v>
      </c>
      <c r="N219" s="53">
        <f t="shared" si="222"/>
        <v>1</v>
      </c>
      <c r="O219" s="53">
        <f t="shared" si="222"/>
        <v>1</v>
      </c>
      <c r="P219" s="53">
        <f t="shared" si="222"/>
        <v>1</v>
      </c>
      <c r="Q219" s="53">
        <f t="shared" si="2"/>
        <v>1</v>
      </c>
      <c r="R219" s="54">
        <f t="array" ref="R219">IF(L219&gt;0,L219*_xlfn.XLOOKUP(R$1,'Instructional Time Calc'!$A:$A,'Instructional Time Calc'!$H:$H,"?"),0)</f>
        <v>6.2500000000000009</v>
      </c>
      <c r="S219" s="54">
        <f t="array" ref="S219">IF(M219&gt;0,M219*_xlfn.XLOOKUP(S$1,'Instructional Time Calc'!$A:$A,'Instructional Time Calc'!$H:$H,"?"),0)</f>
        <v>6.5000000000000009</v>
      </c>
      <c r="T219" s="54">
        <f t="array" ref="T219">IF(N219&gt;0,N219*_xlfn.XLOOKUP(T$1,'Instructional Time Calc'!$A:$A,'Instructional Time Calc'!$H:$H,"?"),0)</f>
        <v>6.5000000000000009</v>
      </c>
      <c r="U219" s="54">
        <f t="array" ref="U219">IF(O219&gt;0,O219*_xlfn.XLOOKUP(U$1,'Instructional Time Calc'!$A:$A,'Instructional Time Calc'!$H:$H,"?"),0)</f>
        <v>6.6666666666666679</v>
      </c>
      <c r="V219" s="54">
        <f t="array" ref="V219">IF(P219&gt;0,P219*_xlfn.XLOOKUP(V$1,'Instructional Time Calc'!$A:$A,'Instructional Time Calc'!$H:$H,"?"),0)</f>
        <v>7.1666666666666661</v>
      </c>
      <c r="W219" s="54">
        <f t="array" ref="W219">IF(Q219&gt;0,Q219*_xlfn.XLOOKUP(W$1,'Instructional Time Calc'!$A:$A,'Instructional Time Calc'!$H:$H,"?"),0)</f>
        <v>7.1666666666666661</v>
      </c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</row>
    <row r="220" spans="1:39" ht="14.4" x14ac:dyDescent="0.3">
      <c r="A220" s="47">
        <v>46491</v>
      </c>
      <c r="B220" s="48" t="str">
        <f t="shared" si="0"/>
        <v>Wednesday</v>
      </c>
      <c r="C220" s="48" t="s">
        <v>48</v>
      </c>
      <c r="D220" s="50" t="s">
        <v>49</v>
      </c>
      <c r="E220" s="51" t="s">
        <v>50</v>
      </c>
      <c r="F220" s="59"/>
      <c r="G220" s="59" t="s">
        <v>52</v>
      </c>
      <c r="H220" s="59" t="s">
        <v>52</v>
      </c>
      <c r="I220" s="59" t="s">
        <v>52</v>
      </c>
      <c r="J220" s="59" t="s">
        <v>52</v>
      </c>
      <c r="K220" s="59" t="s">
        <v>52</v>
      </c>
      <c r="L220" s="62">
        <f t="shared" ref="L220:P220" si="223">IF(AND($E220="In Session",G220="Yes"),1,IF(AND($E220="In Session",G220="Half Day"),0.5,0))</f>
        <v>1</v>
      </c>
      <c r="M220" s="62">
        <f t="shared" si="223"/>
        <v>1</v>
      </c>
      <c r="N220" s="62">
        <f t="shared" si="223"/>
        <v>1</v>
      </c>
      <c r="O220" s="62">
        <f t="shared" si="223"/>
        <v>1</v>
      </c>
      <c r="P220" s="62">
        <f t="shared" si="223"/>
        <v>1</v>
      </c>
      <c r="Q220" s="62">
        <f t="shared" si="2"/>
        <v>1</v>
      </c>
      <c r="R220" s="69">
        <f t="array" ref="R220">IF(L220&gt;0,L220*_xlfn.XLOOKUP(R$1,'Instructional Time Calc'!$A:$A,'Instructional Time Calc'!$H:$H,"?"),0)</f>
        <v>6.2500000000000009</v>
      </c>
      <c r="S220" s="69">
        <f t="array" ref="S220">IF(M220&gt;0,M220*_xlfn.XLOOKUP(S$1,'Instructional Time Calc'!$A:$A,'Instructional Time Calc'!$H:$H,"?"),0)</f>
        <v>6.5000000000000009</v>
      </c>
      <c r="T220" s="69">
        <f t="array" ref="T220">IF(N220&gt;0,N220*_xlfn.XLOOKUP(T$1,'Instructional Time Calc'!$A:$A,'Instructional Time Calc'!$H:$H,"?"),0)</f>
        <v>6.5000000000000009</v>
      </c>
      <c r="U220" s="69">
        <f t="array" ref="U220">IF(O220&gt;0,O220*_xlfn.XLOOKUP(U$1,'Instructional Time Calc'!$A:$A,'Instructional Time Calc'!$H:$H,"?"),0)</f>
        <v>6.6666666666666679</v>
      </c>
      <c r="V220" s="69">
        <f t="array" ref="V220">IF(P220&gt;0,P220*_xlfn.XLOOKUP(V$1,'Instructional Time Calc'!$A:$A,'Instructional Time Calc'!$H:$H,"?"),0)</f>
        <v>7.1666666666666661</v>
      </c>
      <c r="W220" s="69">
        <f t="array" ref="W220">IF(Q220&gt;0,Q220*_xlfn.XLOOKUP(W$1,'Instructional Time Calc'!$A:$A,'Instructional Time Calc'!$H:$H,"?"),0)</f>
        <v>7.1666666666666661</v>
      </c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</row>
    <row r="221" spans="1:39" ht="14.4" x14ac:dyDescent="0.3">
      <c r="A221" s="47">
        <v>46492</v>
      </c>
      <c r="B221" s="48" t="str">
        <f t="shared" si="0"/>
        <v>Thursday</v>
      </c>
      <c r="C221" s="48" t="s">
        <v>48</v>
      </c>
      <c r="D221" s="50" t="s">
        <v>49</v>
      </c>
      <c r="E221" s="51" t="s">
        <v>50</v>
      </c>
      <c r="F221" s="52"/>
      <c r="G221" s="52" t="s">
        <v>52</v>
      </c>
      <c r="H221" s="52" t="s">
        <v>52</v>
      </c>
      <c r="I221" s="52" t="s">
        <v>52</v>
      </c>
      <c r="J221" s="52" t="s">
        <v>52</v>
      </c>
      <c r="K221" s="52" t="s">
        <v>52</v>
      </c>
      <c r="L221" s="53">
        <f t="shared" ref="L221:P221" si="224">IF(AND($E221="In Session",G221="Yes"),1,IF(AND($E221="In Session",G221="Half Day"),0.5,0))</f>
        <v>1</v>
      </c>
      <c r="M221" s="53">
        <f t="shared" si="224"/>
        <v>1</v>
      </c>
      <c r="N221" s="53">
        <f t="shared" si="224"/>
        <v>1</v>
      </c>
      <c r="O221" s="53">
        <f t="shared" si="224"/>
        <v>1</v>
      </c>
      <c r="P221" s="53">
        <f t="shared" si="224"/>
        <v>1</v>
      </c>
      <c r="Q221" s="53">
        <f t="shared" si="2"/>
        <v>1</v>
      </c>
      <c r="R221" s="54">
        <f t="array" ref="R221">IF(L221&gt;0,L221*_xlfn.XLOOKUP(R$1,'Instructional Time Calc'!$A:$A,'Instructional Time Calc'!$H:$H,"?"),0)</f>
        <v>6.2500000000000009</v>
      </c>
      <c r="S221" s="54">
        <f t="array" ref="S221">IF(M221&gt;0,M221*_xlfn.XLOOKUP(S$1,'Instructional Time Calc'!$A:$A,'Instructional Time Calc'!$H:$H,"?"),0)</f>
        <v>6.5000000000000009</v>
      </c>
      <c r="T221" s="54">
        <f t="array" ref="T221">IF(N221&gt;0,N221*_xlfn.XLOOKUP(T$1,'Instructional Time Calc'!$A:$A,'Instructional Time Calc'!$H:$H,"?"),0)</f>
        <v>6.5000000000000009</v>
      </c>
      <c r="U221" s="54">
        <f t="array" ref="U221">IF(O221&gt;0,O221*_xlfn.XLOOKUP(U$1,'Instructional Time Calc'!$A:$A,'Instructional Time Calc'!$H:$H,"?"),0)</f>
        <v>6.6666666666666679</v>
      </c>
      <c r="V221" s="54">
        <f t="array" ref="V221">IF(P221&gt;0,P221*_xlfn.XLOOKUP(V$1,'Instructional Time Calc'!$A:$A,'Instructional Time Calc'!$H:$H,"?"),0)</f>
        <v>7.1666666666666661</v>
      </c>
      <c r="W221" s="54">
        <f t="array" ref="W221">IF(Q221&gt;0,Q221*_xlfn.XLOOKUP(W$1,'Instructional Time Calc'!$A:$A,'Instructional Time Calc'!$H:$H,"?"),0)</f>
        <v>7.1666666666666661</v>
      </c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</row>
    <row r="222" spans="1:39" ht="14.4" x14ac:dyDescent="0.3">
      <c r="A222" s="82">
        <v>46493</v>
      </c>
      <c r="B222" s="83" t="str">
        <f t="shared" si="0"/>
        <v>Friday</v>
      </c>
      <c r="C222" s="83" t="s">
        <v>48</v>
      </c>
      <c r="D222" s="84" t="s">
        <v>49</v>
      </c>
      <c r="E222" s="85" t="s">
        <v>50</v>
      </c>
      <c r="F222" s="85"/>
      <c r="G222" s="59" t="s">
        <v>76</v>
      </c>
      <c r="H222" s="59" t="s">
        <v>76</v>
      </c>
      <c r="I222" s="59" t="s">
        <v>76</v>
      </c>
      <c r="J222" s="59" t="s">
        <v>76</v>
      </c>
      <c r="K222" s="59" t="s">
        <v>76</v>
      </c>
      <c r="L222" s="62">
        <f t="shared" ref="L222:P222" si="225">IF(AND($E222="In Session",G222="Yes"),1,IF(AND($E222="In Session",G222="Half Day"),0.5,0))</f>
        <v>0</v>
      </c>
      <c r="M222" s="62">
        <f t="shared" si="225"/>
        <v>0</v>
      </c>
      <c r="N222" s="62">
        <f t="shared" si="225"/>
        <v>0</v>
      </c>
      <c r="O222" s="62">
        <f t="shared" si="225"/>
        <v>0</v>
      </c>
      <c r="P222" s="62">
        <f t="shared" si="225"/>
        <v>0</v>
      </c>
      <c r="Q222" s="62">
        <f t="shared" si="2"/>
        <v>0</v>
      </c>
      <c r="R222" s="69">
        <f t="array" ref="R222">IF(L222&gt;0,L222*_xlfn.XLOOKUP(R$1,'Instructional Time Calc'!$A:$A,'Instructional Time Calc'!$H:$H,"?"),0)</f>
        <v>0</v>
      </c>
      <c r="S222" s="69">
        <f t="array" ref="S222">IF(M222&gt;0,M222*_xlfn.XLOOKUP(S$1,'Instructional Time Calc'!$A:$A,'Instructional Time Calc'!$H:$H,"?"),0)</f>
        <v>0</v>
      </c>
      <c r="T222" s="69">
        <f t="array" ref="T222">IF(N222&gt;0,N222*_xlfn.XLOOKUP(T$1,'Instructional Time Calc'!$A:$A,'Instructional Time Calc'!$H:$H,"?"),0)</f>
        <v>0</v>
      </c>
      <c r="U222" s="69">
        <f t="array" ref="U222">IF(O222&gt;0,O222*_xlfn.XLOOKUP(U$1,'Instructional Time Calc'!$A:$A,'Instructional Time Calc'!$H:$H,"?"),0)</f>
        <v>0</v>
      </c>
      <c r="V222" s="69">
        <f t="array" ref="V222">IF(P222&gt;0,P222*_xlfn.XLOOKUP(V$1,'Instructional Time Calc'!$A:$A,'Instructional Time Calc'!$H:$H,"?"),0)</f>
        <v>0</v>
      </c>
      <c r="W222" s="69">
        <f t="array" ref="W222">IF(Q222&gt;0,Q222*_xlfn.XLOOKUP(W$1,'Instructional Time Calc'!$A:$A,'Instructional Time Calc'!$H:$H,"?"),0)</f>
        <v>0</v>
      </c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</row>
    <row r="223" spans="1:39" ht="14.4" x14ac:dyDescent="0.3">
      <c r="A223" s="95">
        <v>46494</v>
      </c>
      <c r="B223" s="96" t="str">
        <f t="shared" si="0"/>
        <v>Saturday</v>
      </c>
      <c r="C223" s="96" t="s">
        <v>79</v>
      </c>
      <c r="D223" s="97" t="s">
        <v>49</v>
      </c>
      <c r="E223" s="98" t="s">
        <v>76</v>
      </c>
      <c r="F223" s="109"/>
      <c r="G223" s="109"/>
      <c r="H223" s="109"/>
      <c r="I223" s="109"/>
      <c r="J223" s="109"/>
      <c r="K223" s="109"/>
      <c r="L223" s="53">
        <f t="shared" ref="L223:P223" si="226">IF(AND($E223="In Session",G223="Yes"),1,IF(AND($E223="In Session",G223="Half Day"),0.5,0))</f>
        <v>0</v>
      </c>
      <c r="M223" s="53">
        <f t="shared" si="226"/>
        <v>0</v>
      </c>
      <c r="N223" s="53">
        <f t="shared" si="226"/>
        <v>0</v>
      </c>
      <c r="O223" s="53">
        <f t="shared" si="226"/>
        <v>0</v>
      </c>
      <c r="P223" s="53">
        <f t="shared" si="226"/>
        <v>0</v>
      </c>
      <c r="Q223" s="53">
        <f t="shared" si="2"/>
        <v>0</v>
      </c>
      <c r="R223" s="54">
        <f t="array" ref="R223">IF(L223&gt;0,L223*_xlfn.XLOOKUP(R$1,'Instructional Time Calc'!$A:$A,'Instructional Time Calc'!$H:$H,"?"),0)</f>
        <v>0</v>
      </c>
      <c r="S223" s="54">
        <f t="array" ref="S223">IF(M223&gt;0,M223*_xlfn.XLOOKUP(S$1,'Instructional Time Calc'!$A:$A,'Instructional Time Calc'!$H:$H,"?"),0)</f>
        <v>0</v>
      </c>
      <c r="T223" s="54">
        <f t="array" ref="T223">IF(N223&gt;0,N223*_xlfn.XLOOKUP(T$1,'Instructional Time Calc'!$A:$A,'Instructional Time Calc'!$H:$H,"?"),0)</f>
        <v>0</v>
      </c>
      <c r="U223" s="54">
        <f t="array" ref="U223">IF(O223&gt;0,O223*_xlfn.XLOOKUP(U$1,'Instructional Time Calc'!$A:$A,'Instructional Time Calc'!$H:$H,"?"),0)</f>
        <v>0</v>
      </c>
      <c r="V223" s="54">
        <f t="array" ref="V223">IF(P223&gt;0,P223*_xlfn.XLOOKUP(V$1,'Instructional Time Calc'!$A:$A,'Instructional Time Calc'!$H:$H,"?"),0)</f>
        <v>0</v>
      </c>
      <c r="W223" s="54">
        <f t="array" ref="W223">IF(Q223&gt;0,Q223*_xlfn.XLOOKUP(W$1,'Instructional Time Calc'!$A:$A,'Instructional Time Calc'!$H:$H,"?"),0)</f>
        <v>0</v>
      </c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</row>
    <row r="224" spans="1:39" ht="14.4" x14ac:dyDescent="0.3">
      <c r="A224" s="95">
        <v>46495</v>
      </c>
      <c r="B224" s="96" t="str">
        <f t="shared" si="0"/>
        <v>Sunday</v>
      </c>
      <c r="C224" s="96" t="s">
        <v>79</v>
      </c>
      <c r="D224" s="97" t="s">
        <v>49</v>
      </c>
      <c r="E224" s="98" t="s">
        <v>76</v>
      </c>
      <c r="F224" s="100"/>
      <c r="G224" s="100"/>
      <c r="H224" s="100"/>
      <c r="I224" s="100"/>
      <c r="J224" s="100"/>
      <c r="K224" s="100"/>
      <c r="L224" s="62">
        <f t="shared" ref="L224:P224" si="227">IF(AND($E224="In Session",G224="Yes"),1,IF(AND($E224="In Session",G224="Half Day"),0.5,0))</f>
        <v>0</v>
      </c>
      <c r="M224" s="62">
        <f t="shared" si="227"/>
        <v>0</v>
      </c>
      <c r="N224" s="62">
        <f t="shared" si="227"/>
        <v>0</v>
      </c>
      <c r="O224" s="62">
        <f t="shared" si="227"/>
        <v>0</v>
      </c>
      <c r="P224" s="62">
        <f t="shared" si="227"/>
        <v>0</v>
      </c>
      <c r="Q224" s="62">
        <f t="shared" si="2"/>
        <v>0</v>
      </c>
      <c r="R224" s="69">
        <f t="array" ref="R224">IF(L224&gt;0,L224*_xlfn.XLOOKUP(R$1,'Instructional Time Calc'!$A:$A,'Instructional Time Calc'!$H:$H,"?"),0)</f>
        <v>0</v>
      </c>
      <c r="S224" s="69">
        <f t="array" ref="S224">IF(M224&gt;0,M224*_xlfn.XLOOKUP(S$1,'Instructional Time Calc'!$A:$A,'Instructional Time Calc'!$H:$H,"?"),0)</f>
        <v>0</v>
      </c>
      <c r="T224" s="69">
        <f t="array" ref="T224">IF(N224&gt;0,N224*_xlfn.XLOOKUP(T$1,'Instructional Time Calc'!$A:$A,'Instructional Time Calc'!$H:$H,"?"),0)</f>
        <v>0</v>
      </c>
      <c r="U224" s="69">
        <f t="array" ref="U224">IF(O224&gt;0,O224*_xlfn.XLOOKUP(U$1,'Instructional Time Calc'!$A:$A,'Instructional Time Calc'!$H:$H,"?"),0)</f>
        <v>0</v>
      </c>
      <c r="V224" s="69">
        <f t="array" ref="V224">IF(P224&gt;0,P224*_xlfn.XLOOKUP(V$1,'Instructional Time Calc'!$A:$A,'Instructional Time Calc'!$H:$H,"?"),0)</f>
        <v>0</v>
      </c>
      <c r="W224" s="69">
        <f t="array" ref="W224">IF(Q224&gt;0,Q224*_xlfn.XLOOKUP(W$1,'Instructional Time Calc'!$A:$A,'Instructional Time Calc'!$H:$H,"?"),0)</f>
        <v>0</v>
      </c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</row>
    <row r="225" spans="1:39" ht="14.4" x14ac:dyDescent="0.3">
      <c r="A225" s="47">
        <v>46496</v>
      </c>
      <c r="B225" s="48" t="str">
        <f t="shared" si="0"/>
        <v>Monday</v>
      </c>
      <c r="C225" s="48" t="s">
        <v>48</v>
      </c>
      <c r="D225" s="50" t="s">
        <v>49</v>
      </c>
      <c r="E225" s="51" t="s">
        <v>50</v>
      </c>
      <c r="F225" s="52"/>
      <c r="G225" s="52" t="s">
        <v>52</v>
      </c>
      <c r="H225" s="52" t="s">
        <v>52</v>
      </c>
      <c r="I225" s="52" t="s">
        <v>52</v>
      </c>
      <c r="J225" s="52" t="s">
        <v>52</v>
      </c>
      <c r="K225" s="52" t="s">
        <v>52</v>
      </c>
      <c r="L225" s="53">
        <f t="shared" ref="L225:P225" si="228">IF(AND($E225="In Session",G225="Yes"),1,IF(AND($E225="In Session",G225="Half Day"),0.5,0))</f>
        <v>1</v>
      </c>
      <c r="M225" s="53">
        <f t="shared" si="228"/>
        <v>1</v>
      </c>
      <c r="N225" s="53">
        <f t="shared" si="228"/>
        <v>1</v>
      </c>
      <c r="O225" s="53">
        <f t="shared" si="228"/>
        <v>1</v>
      </c>
      <c r="P225" s="53">
        <f t="shared" si="228"/>
        <v>1</v>
      </c>
      <c r="Q225" s="53">
        <f t="shared" si="2"/>
        <v>1</v>
      </c>
      <c r="R225" s="54">
        <f t="array" ref="R225">IF(L225&gt;0,L225*_xlfn.XLOOKUP(R$1,'Instructional Time Calc'!$A:$A,'Instructional Time Calc'!$H:$H,"?"),0)</f>
        <v>6.2500000000000009</v>
      </c>
      <c r="S225" s="54">
        <f t="array" ref="S225">IF(M225&gt;0,M225*_xlfn.XLOOKUP(S$1,'Instructional Time Calc'!$A:$A,'Instructional Time Calc'!$H:$H,"?"),0)</f>
        <v>6.5000000000000009</v>
      </c>
      <c r="T225" s="54">
        <f t="array" ref="T225">IF(N225&gt;0,N225*_xlfn.XLOOKUP(T$1,'Instructional Time Calc'!$A:$A,'Instructional Time Calc'!$H:$H,"?"),0)</f>
        <v>6.5000000000000009</v>
      </c>
      <c r="U225" s="54">
        <f t="array" ref="U225">IF(O225&gt;0,O225*_xlfn.XLOOKUP(U$1,'Instructional Time Calc'!$A:$A,'Instructional Time Calc'!$H:$H,"?"),0)</f>
        <v>6.6666666666666679</v>
      </c>
      <c r="V225" s="54">
        <f t="array" ref="V225">IF(P225&gt;0,P225*_xlfn.XLOOKUP(V$1,'Instructional Time Calc'!$A:$A,'Instructional Time Calc'!$H:$H,"?"),0)</f>
        <v>7.1666666666666661</v>
      </c>
      <c r="W225" s="54">
        <f t="array" ref="W225">IF(Q225&gt;0,Q225*_xlfn.XLOOKUP(W$1,'Instructional Time Calc'!$A:$A,'Instructional Time Calc'!$H:$H,"?"),0)</f>
        <v>7.1666666666666661</v>
      </c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</row>
    <row r="226" spans="1:39" ht="14.4" x14ac:dyDescent="0.3">
      <c r="A226" s="47">
        <v>46497</v>
      </c>
      <c r="B226" s="48" t="str">
        <f t="shared" si="0"/>
        <v>Tuesday</v>
      </c>
      <c r="C226" s="48" t="s">
        <v>48</v>
      </c>
      <c r="D226" s="50" t="s">
        <v>49</v>
      </c>
      <c r="E226" s="51" t="s">
        <v>50</v>
      </c>
      <c r="F226" s="59"/>
      <c r="G226" s="59" t="s">
        <v>52</v>
      </c>
      <c r="H226" s="59" t="s">
        <v>52</v>
      </c>
      <c r="I226" s="59" t="s">
        <v>52</v>
      </c>
      <c r="J226" s="59" t="s">
        <v>52</v>
      </c>
      <c r="K226" s="59" t="s">
        <v>52</v>
      </c>
      <c r="L226" s="62">
        <f t="shared" ref="L226:P226" si="229">IF(AND($E226="In Session",G226="Yes"),1,IF(AND($E226="In Session",G226="Half Day"),0.5,0))</f>
        <v>1</v>
      </c>
      <c r="M226" s="62">
        <f t="shared" si="229"/>
        <v>1</v>
      </c>
      <c r="N226" s="62">
        <f t="shared" si="229"/>
        <v>1</v>
      </c>
      <c r="O226" s="62">
        <f t="shared" si="229"/>
        <v>1</v>
      </c>
      <c r="P226" s="62">
        <f t="shared" si="229"/>
        <v>1</v>
      </c>
      <c r="Q226" s="62">
        <f t="shared" si="2"/>
        <v>1</v>
      </c>
      <c r="R226" s="69">
        <f t="array" ref="R226">IF(L226&gt;0,L226*_xlfn.XLOOKUP(R$1,'Instructional Time Calc'!$A:$A,'Instructional Time Calc'!$H:$H,"?"),0)</f>
        <v>6.2500000000000009</v>
      </c>
      <c r="S226" s="69">
        <f t="array" ref="S226">IF(M226&gt;0,M226*_xlfn.XLOOKUP(S$1,'Instructional Time Calc'!$A:$A,'Instructional Time Calc'!$H:$H,"?"),0)</f>
        <v>6.5000000000000009</v>
      </c>
      <c r="T226" s="69">
        <f t="array" ref="T226">IF(N226&gt;0,N226*_xlfn.XLOOKUP(T$1,'Instructional Time Calc'!$A:$A,'Instructional Time Calc'!$H:$H,"?"),0)</f>
        <v>6.5000000000000009</v>
      </c>
      <c r="U226" s="69">
        <f t="array" ref="U226">IF(O226&gt;0,O226*_xlfn.XLOOKUP(U$1,'Instructional Time Calc'!$A:$A,'Instructional Time Calc'!$H:$H,"?"),0)</f>
        <v>6.6666666666666679</v>
      </c>
      <c r="V226" s="69">
        <f t="array" ref="V226">IF(P226&gt;0,P226*_xlfn.XLOOKUP(V$1,'Instructional Time Calc'!$A:$A,'Instructional Time Calc'!$H:$H,"?"),0)</f>
        <v>7.1666666666666661</v>
      </c>
      <c r="W226" s="69">
        <f t="array" ref="W226">IF(Q226&gt;0,Q226*_xlfn.XLOOKUP(W$1,'Instructional Time Calc'!$A:$A,'Instructional Time Calc'!$H:$H,"?"),0)</f>
        <v>7.1666666666666661</v>
      </c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</row>
    <row r="227" spans="1:39" ht="14.4" x14ac:dyDescent="0.3">
      <c r="A227" s="47">
        <v>46498</v>
      </c>
      <c r="B227" s="48" t="str">
        <f t="shared" si="0"/>
        <v>Wednesday</v>
      </c>
      <c r="C227" s="48" t="s">
        <v>48</v>
      </c>
      <c r="D227" s="50" t="s">
        <v>49</v>
      </c>
      <c r="E227" s="51" t="s">
        <v>50</v>
      </c>
      <c r="F227" s="52"/>
      <c r="G227" s="52" t="s">
        <v>52</v>
      </c>
      <c r="H227" s="52" t="s">
        <v>52</v>
      </c>
      <c r="I227" s="52" t="s">
        <v>52</v>
      </c>
      <c r="J227" s="52" t="s">
        <v>52</v>
      </c>
      <c r="K227" s="52" t="s">
        <v>52</v>
      </c>
      <c r="L227" s="53">
        <f t="shared" ref="L227:P227" si="230">IF(AND($E227="In Session",G227="Yes"),1,IF(AND($E227="In Session",G227="Half Day"),0.5,0))</f>
        <v>1</v>
      </c>
      <c r="M227" s="53">
        <f t="shared" si="230"/>
        <v>1</v>
      </c>
      <c r="N227" s="53">
        <f t="shared" si="230"/>
        <v>1</v>
      </c>
      <c r="O227" s="53">
        <f t="shared" si="230"/>
        <v>1</v>
      </c>
      <c r="P227" s="53">
        <f t="shared" si="230"/>
        <v>1</v>
      </c>
      <c r="Q227" s="53">
        <f t="shared" si="2"/>
        <v>1</v>
      </c>
      <c r="R227" s="54">
        <f t="array" ref="R227">IF(L227&gt;0,L227*_xlfn.XLOOKUP(R$1,'Instructional Time Calc'!$A:$A,'Instructional Time Calc'!$H:$H,"?"),0)</f>
        <v>6.2500000000000009</v>
      </c>
      <c r="S227" s="54">
        <f t="array" ref="S227">IF(M227&gt;0,M227*_xlfn.XLOOKUP(S$1,'Instructional Time Calc'!$A:$A,'Instructional Time Calc'!$H:$H,"?"),0)</f>
        <v>6.5000000000000009</v>
      </c>
      <c r="T227" s="54">
        <f t="array" ref="T227">IF(N227&gt;0,N227*_xlfn.XLOOKUP(T$1,'Instructional Time Calc'!$A:$A,'Instructional Time Calc'!$H:$H,"?"),0)</f>
        <v>6.5000000000000009</v>
      </c>
      <c r="U227" s="54">
        <f t="array" ref="U227">IF(O227&gt;0,O227*_xlfn.XLOOKUP(U$1,'Instructional Time Calc'!$A:$A,'Instructional Time Calc'!$H:$H,"?"),0)</f>
        <v>6.6666666666666679</v>
      </c>
      <c r="V227" s="54">
        <f t="array" ref="V227">IF(P227&gt;0,P227*_xlfn.XLOOKUP(V$1,'Instructional Time Calc'!$A:$A,'Instructional Time Calc'!$H:$H,"?"),0)</f>
        <v>7.1666666666666661</v>
      </c>
      <c r="W227" s="54">
        <f t="array" ref="W227">IF(Q227&gt;0,Q227*_xlfn.XLOOKUP(W$1,'Instructional Time Calc'!$A:$A,'Instructional Time Calc'!$H:$H,"?"),0)</f>
        <v>7.1666666666666661</v>
      </c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</row>
    <row r="228" spans="1:39" ht="14.4" x14ac:dyDescent="0.3">
      <c r="A228" s="47">
        <v>46499</v>
      </c>
      <c r="B228" s="48" t="str">
        <f t="shared" si="0"/>
        <v>Thursday</v>
      </c>
      <c r="C228" s="48" t="s">
        <v>48</v>
      </c>
      <c r="D228" s="50" t="s">
        <v>49</v>
      </c>
      <c r="E228" s="51" t="s">
        <v>50</v>
      </c>
      <c r="F228" s="59"/>
      <c r="G228" s="59" t="s">
        <v>52</v>
      </c>
      <c r="H228" s="59" t="s">
        <v>52</v>
      </c>
      <c r="I228" s="59" t="s">
        <v>52</v>
      </c>
      <c r="J228" s="59" t="s">
        <v>52</v>
      </c>
      <c r="K228" s="59" t="s">
        <v>52</v>
      </c>
      <c r="L228" s="62">
        <f t="shared" ref="L228:P228" si="231">IF(AND($E228="In Session",G228="Yes"),1,IF(AND($E228="In Session",G228="Half Day"),0.5,0))</f>
        <v>1</v>
      </c>
      <c r="M228" s="62">
        <f t="shared" si="231"/>
        <v>1</v>
      </c>
      <c r="N228" s="62">
        <f t="shared" si="231"/>
        <v>1</v>
      </c>
      <c r="O228" s="62">
        <f t="shared" si="231"/>
        <v>1</v>
      </c>
      <c r="P228" s="62">
        <f t="shared" si="231"/>
        <v>1</v>
      </c>
      <c r="Q228" s="62">
        <f t="shared" si="2"/>
        <v>1</v>
      </c>
      <c r="R228" s="69">
        <f t="array" ref="R228">IF(L228&gt;0,L228*_xlfn.XLOOKUP(R$1,'Instructional Time Calc'!$A:$A,'Instructional Time Calc'!$H:$H,"?"),0)</f>
        <v>6.2500000000000009</v>
      </c>
      <c r="S228" s="69">
        <f t="array" ref="S228">IF(M228&gt;0,M228*_xlfn.XLOOKUP(S$1,'Instructional Time Calc'!$A:$A,'Instructional Time Calc'!$H:$H,"?"),0)</f>
        <v>6.5000000000000009</v>
      </c>
      <c r="T228" s="69">
        <f t="array" ref="T228">IF(N228&gt;0,N228*_xlfn.XLOOKUP(T$1,'Instructional Time Calc'!$A:$A,'Instructional Time Calc'!$H:$H,"?"),0)</f>
        <v>6.5000000000000009</v>
      </c>
      <c r="U228" s="69">
        <f t="array" ref="U228">IF(O228&gt;0,O228*_xlfn.XLOOKUP(U$1,'Instructional Time Calc'!$A:$A,'Instructional Time Calc'!$H:$H,"?"),0)</f>
        <v>6.6666666666666679</v>
      </c>
      <c r="V228" s="69">
        <f t="array" ref="V228">IF(P228&gt;0,P228*_xlfn.XLOOKUP(V$1,'Instructional Time Calc'!$A:$A,'Instructional Time Calc'!$H:$H,"?"),0)</f>
        <v>7.1666666666666661</v>
      </c>
      <c r="W228" s="69">
        <f t="array" ref="W228">IF(Q228&gt;0,Q228*_xlfn.XLOOKUP(W$1,'Instructional Time Calc'!$A:$A,'Instructional Time Calc'!$H:$H,"?"),0)</f>
        <v>7.1666666666666661</v>
      </c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</row>
    <row r="229" spans="1:39" ht="14.4" x14ac:dyDescent="0.3">
      <c r="A229" s="82">
        <v>46500</v>
      </c>
      <c r="B229" s="83" t="str">
        <f t="shared" si="0"/>
        <v>Friday</v>
      </c>
      <c r="C229" s="83" t="s">
        <v>48</v>
      </c>
      <c r="D229" s="84" t="s">
        <v>49</v>
      </c>
      <c r="E229" s="85" t="s">
        <v>50</v>
      </c>
      <c r="F229" s="85"/>
      <c r="G229" s="52" t="s">
        <v>76</v>
      </c>
      <c r="H229" s="52" t="s">
        <v>76</v>
      </c>
      <c r="I229" s="52" t="s">
        <v>76</v>
      </c>
      <c r="J229" s="52" t="s">
        <v>76</v>
      </c>
      <c r="K229" s="52" t="s">
        <v>76</v>
      </c>
      <c r="L229" s="53">
        <f t="shared" ref="L229:P229" si="232">IF(AND($E229="In Session",G229="Yes"),1,IF(AND($E229="In Session",G229="Half Day"),0.5,0))</f>
        <v>0</v>
      </c>
      <c r="M229" s="53">
        <f t="shared" si="232"/>
        <v>0</v>
      </c>
      <c r="N229" s="53">
        <f t="shared" si="232"/>
        <v>0</v>
      </c>
      <c r="O229" s="53">
        <f t="shared" si="232"/>
        <v>0</v>
      </c>
      <c r="P229" s="53">
        <f t="shared" si="232"/>
        <v>0</v>
      </c>
      <c r="Q229" s="53">
        <f t="shared" si="2"/>
        <v>0</v>
      </c>
      <c r="R229" s="54">
        <f t="array" ref="R229">IF(L229&gt;0,L229*_xlfn.XLOOKUP(R$1,'Instructional Time Calc'!$A:$A,'Instructional Time Calc'!$H:$H,"?"),0)</f>
        <v>0</v>
      </c>
      <c r="S229" s="54">
        <f t="array" ref="S229">IF(M229&gt;0,M229*_xlfn.XLOOKUP(S$1,'Instructional Time Calc'!$A:$A,'Instructional Time Calc'!$H:$H,"?"),0)</f>
        <v>0</v>
      </c>
      <c r="T229" s="54">
        <f t="array" ref="T229">IF(N229&gt;0,N229*_xlfn.XLOOKUP(T$1,'Instructional Time Calc'!$A:$A,'Instructional Time Calc'!$H:$H,"?"),0)</f>
        <v>0</v>
      </c>
      <c r="U229" s="54">
        <f t="array" ref="U229">IF(O229&gt;0,O229*_xlfn.XLOOKUP(U$1,'Instructional Time Calc'!$A:$A,'Instructional Time Calc'!$H:$H,"?"),0)</f>
        <v>0</v>
      </c>
      <c r="V229" s="54">
        <f t="array" ref="V229">IF(P229&gt;0,P229*_xlfn.XLOOKUP(V$1,'Instructional Time Calc'!$A:$A,'Instructional Time Calc'!$H:$H,"?"),0)</f>
        <v>0</v>
      </c>
      <c r="W229" s="54">
        <f t="array" ref="W229">IF(Q229&gt;0,Q229*_xlfn.XLOOKUP(W$1,'Instructional Time Calc'!$A:$A,'Instructional Time Calc'!$H:$H,"?"),0)</f>
        <v>0</v>
      </c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</row>
    <row r="230" spans="1:39" ht="14.4" x14ac:dyDescent="0.3">
      <c r="A230" s="95">
        <v>46501</v>
      </c>
      <c r="B230" s="96" t="str">
        <f t="shared" si="0"/>
        <v>Saturday</v>
      </c>
      <c r="C230" s="96" t="s">
        <v>79</v>
      </c>
      <c r="D230" s="97" t="s">
        <v>49</v>
      </c>
      <c r="E230" s="98" t="s">
        <v>76</v>
      </c>
      <c r="F230" s="100"/>
      <c r="G230" s="100"/>
      <c r="H230" s="100"/>
      <c r="I230" s="100"/>
      <c r="J230" s="100"/>
      <c r="K230" s="100"/>
      <c r="L230" s="62">
        <f t="shared" ref="L230:P230" si="233">IF(AND($E230="In Session",G230="Yes"),1,IF(AND($E230="In Session",G230="Half Day"),0.5,0))</f>
        <v>0</v>
      </c>
      <c r="M230" s="62">
        <f t="shared" si="233"/>
        <v>0</v>
      </c>
      <c r="N230" s="62">
        <f t="shared" si="233"/>
        <v>0</v>
      </c>
      <c r="O230" s="62">
        <f t="shared" si="233"/>
        <v>0</v>
      </c>
      <c r="P230" s="62">
        <f t="shared" si="233"/>
        <v>0</v>
      </c>
      <c r="Q230" s="62">
        <f t="shared" si="2"/>
        <v>0</v>
      </c>
      <c r="R230" s="69">
        <f t="array" ref="R230">IF(L230&gt;0,L230*_xlfn.XLOOKUP(R$1,'Instructional Time Calc'!$A:$A,'Instructional Time Calc'!$H:$H,"?"),0)</f>
        <v>0</v>
      </c>
      <c r="S230" s="69">
        <f t="array" ref="S230">IF(M230&gt;0,M230*_xlfn.XLOOKUP(S$1,'Instructional Time Calc'!$A:$A,'Instructional Time Calc'!$H:$H,"?"),0)</f>
        <v>0</v>
      </c>
      <c r="T230" s="69">
        <f t="array" ref="T230">IF(N230&gt;0,N230*_xlfn.XLOOKUP(T$1,'Instructional Time Calc'!$A:$A,'Instructional Time Calc'!$H:$H,"?"),0)</f>
        <v>0</v>
      </c>
      <c r="U230" s="69">
        <f t="array" ref="U230">IF(O230&gt;0,O230*_xlfn.XLOOKUP(U$1,'Instructional Time Calc'!$A:$A,'Instructional Time Calc'!$H:$H,"?"),0)</f>
        <v>0</v>
      </c>
      <c r="V230" s="69">
        <f t="array" ref="V230">IF(P230&gt;0,P230*_xlfn.XLOOKUP(V$1,'Instructional Time Calc'!$A:$A,'Instructional Time Calc'!$H:$H,"?"),0)</f>
        <v>0</v>
      </c>
      <c r="W230" s="69">
        <f t="array" ref="W230">IF(Q230&gt;0,Q230*_xlfn.XLOOKUP(W$1,'Instructional Time Calc'!$A:$A,'Instructional Time Calc'!$H:$H,"?"),0)</f>
        <v>0</v>
      </c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</row>
    <row r="231" spans="1:39" ht="14.4" x14ac:dyDescent="0.3">
      <c r="A231" s="95">
        <v>46502</v>
      </c>
      <c r="B231" s="96" t="str">
        <f t="shared" si="0"/>
        <v>Sunday</v>
      </c>
      <c r="C231" s="96" t="s">
        <v>79</v>
      </c>
      <c r="D231" s="97" t="s">
        <v>49</v>
      </c>
      <c r="E231" s="98" t="s">
        <v>76</v>
      </c>
      <c r="F231" s="109"/>
      <c r="G231" s="109"/>
      <c r="H231" s="109"/>
      <c r="I231" s="109"/>
      <c r="J231" s="109"/>
      <c r="K231" s="109"/>
      <c r="L231" s="53">
        <f t="shared" ref="L231:P231" si="234">IF(AND($E231="In Session",G231="Yes"),1,IF(AND($E231="In Session",G231="Half Day"),0.5,0))</f>
        <v>0</v>
      </c>
      <c r="M231" s="53">
        <f t="shared" si="234"/>
        <v>0</v>
      </c>
      <c r="N231" s="53">
        <f t="shared" si="234"/>
        <v>0</v>
      </c>
      <c r="O231" s="53">
        <f t="shared" si="234"/>
        <v>0</v>
      </c>
      <c r="P231" s="53">
        <f t="shared" si="234"/>
        <v>0</v>
      </c>
      <c r="Q231" s="53">
        <f t="shared" si="2"/>
        <v>0</v>
      </c>
      <c r="R231" s="54">
        <f t="array" ref="R231">IF(L231&gt;0,L231*_xlfn.XLOOKUP(R$1,'Instructional Time Calc'!$A:$A,'Instructional Time Calc'!$H:$H,"?"),0)</f>
        <v>0</v>
      </c>
      <c r="S231" s="54">
        <f t="array" ref="S231">IF(M231&gt;0,M231*_xlfn.XLOOKUP(S$1,'Instructional Time Calc'!$A:$A,'Instructional Time Calc'!$H:$H,"?"),0)</f>
        <v>0</v>
      </c>
      <c r="T231" s="54">
        <f t="array" ref="T231">IF(N231&gt;0,N231*_xlfn.XLOOKUP(T$1,'Instructional Time Calc'!$A:$A,'Instructional Time Calc'!$H:$H,"?"),0)</f>
        <v>0</v>
      </c>
      <c r="U231" s="54">
        <f t="array" ref="U231">IF(O231&gt;0,O231*_xlfn.XLOOKUP(U$1,'Instructional Time Calc'!$A:$A,'Instructional Time Calc'!$H:$H,"?"),0)</f>
        <v>0</v>
      </c>
      <c r="V231" s="54">
        <f t="array" ref="V231">IF(P231&gt;0,P231*_xlfn.XLOOKUP(V$1,'Instructional Time Calc'!$A:$A,'Instructional Time Calc'!$H:$H,"?"),0)</f>
        <v>0</v>
      </c>
      <c r="W231" s="54">
        <f t="array" ref="W231">IF(Q231&gt;0,Q231*_xlfn.XLOOKUP(W$1,'Instructional Time Calc'!$A:$A,'Instructional Time Calc'!$H:$H,"?"),0)</f>
        <v>0</v>
      </c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</row>
    <row r="232" spans="1:39" ht="14.4" x14ac:dyDescent="0.3">
      <c r="A232" s="47">
        <v>46503</v>
      </c>
      <c r="B232" s="48" t="str">
        <f t="shared" si="0"/>
        <v>Monday</v>
      </c>
      <c r="C232" s="48" t="s">
        <v>48</v>
      </c>
      <c r="D232" s="50" t="s">
        <v>49</v>
      </c>
      <c r="E232" s="51" t="s">
        <v>50</v>
      </c>
      <c r="F232" s="59"/>
      <c r="G232" s="59" t="s">
        <v>52</v>
      </c>
      <c r="H232" s="59" t="s">
        <v>52</v>
      </c>
      <c r="I232" s="59" t="s">
        <v>52</v>
      </c>
      <c r="J232" s="59" t="s">
        <v>52</v>
      </c>
      <c r="K232" s="59" t="s">
        <v>52</v>
      </c>
      <c r="L232" s="62">
        <f t="shared" ref="L232:P232" si="235">IF(AND($E232="In Session",G232="Yes"),1,IF(AND($E232="In Session",G232="Half Day"),0.5,0))</f>
        <v>1</v>
      </c>
      <c r="M232" s="62">
        <f t="shared" si="235"/>
        <v>1</v>
      </c>
      <c r="N232" s="62">
        <f t="shared" si="235"/>
        <v>1</v>
      </c>
      <c r="O232" s="62">
        <f t="shared" si="235"/>
        <v>1</v>
      </c>
      <c r="P232" s="62">
        <f t="shared" si="235"/>
        <v>1</v>
      </c>
      <c r="Q232" s="62">
        <f t="shared" si="2"/>
        <v>1</v>
      </c>
      <c r="R232" s="69">
        <f t="array" ref="R232">IF(L232&gt;0,L232*_xlfn.XLOOKUP(R$1,'Instructional Time Calc'!$A:$A,'Instructional Time Calc'!$H:$H,"?"),0)</f>
        <v>6.2500000000000009</v>
      </c>
      <c r="S232" s="69">
        <f t="array" ref="S232">IF(M232&gt;0,M232*_xlfn.XLOOKUP(S$1,'Instructional Time Calc'!$A:$A,'Instructional Time Calc'!$H:$H,"?"),0)</f>
        <v>6.5000000000000009</v>
      </c>
      <c r="T232" s="69">
        <f t="array" ref="T232">IF(N232&gt;0,N232*_xlfn.XLOOKUP(T$1,'Instructional Time Calc'!$A:$A,'Instructional Time Calc'!$H:$H,"?"),0)</f>
        <v>6.5000000000000009</v>
      </c>
      <c r="U232" s="69">
        <f t="array" ref="U232">IF(O232&gt;0,O232*_xlfn.XLOOKUP(U$1,'Instructional Time Calc'!$A:$A,'Instructional Time Calc'!$H:$H,"?"),0)</f>
        <v>6.6666666666666679</v>
      </c>
      <c r="V232" s="69">
        <f t="array" ref="V232">IF(P232&gt;0,P232*_xlfn.XLOOKUP(V$1,'Instructional Time Calc'!$A:$A,'Instructional Time Calc'!$H:$H,"?"),0)</f>
        <v>7.1666666666666661</v>
      </c>
      <c r="W232" s="69">
        <f t="array" ref="W232">IF(Q232&gt;0,Q232*_xlfn.XLOOKUP(W$1,'Instructional Time Calc'!$A:$A,'Instructional Time Calc'!$H:$H,"?"),0)</f>
        <v>7.1666666666666661</v>
      </c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</row>
    <row r="233" spans="1:39" ht="14.4" x14ac:dyDescent="0.3">
      <c r="A233" s="47">
        <v>46504</v>
      </c>
      <c r="B233" s="48" t="str">
        <f t="shared" si="0"/>
        <v>Tuesday</v>
      </c>
      <c r="C233" s="48" t="s">
        <v>48</v>
      </c>
      <c r="D233" s="50" t="s">
        <v>49</v>
      </c>
      <c r="E233" s="51" t="s">
        <v>50</v>
      </c>
      <c r="F233" s="52"/>
      <c r="G233" s="52" t="s">
        <v>52</v>
      </c>
      <c r="H233" s="52" t="s">
        <v>52</v>
      </c>
      <c r="I233" s="52" t="s">
        <v>52</v>
      </c>
      <c r="J233" s="52" t="s">
        <v>52</v>
      </c>
      <c r="K233" s="52" t="s">
        <v>52</v>
      </c>
      <c r="L233" s="53">
        <f t="shared" ref="L233:P233" si="236">IF(AND($E233="In Session",G233="Yes"),1,IF(AND($E233="In Session",G233="Half Day"),0.5,0))</f>
        <v>1</v>
      </c>
      <c r="M233" s="53">
        <f t="shared" si="236"/>
        <v>1</v>
      </c>
      <c r="N233" s="53">
        <f t="shared" si="236"/>
        <v>1</v>
      </c>
      <c r="O233" s="53">
        <f t="shared" si="236"/>
        <v>1</v>
      </c>
      <c r="P233" s="53">
        <f t="shared" si="236"/>
        <v>1</v>
      </c>
      <c r="Q233" s="53">
        <f t="shared" si="2"/>
        <v>1</v>
      </c>
      <c r="R233" s="54">
        <f t="array" ref="R233">IF(L233&gt;0,L233*_xlfn.XLOOKUP(R$1,'Instructional Time Calc'!$A:$A,'Instructional Time Calc'!$H:$H,"?"),0)</f>
        <v>6.2500000000000009</v>
      </c>
      <c r="S233" s="54">
        <f t="array" ref="S233">IF(M233&gt;0,M233*_xlfn.XLOOKUP(S$1,'Instructional Time Calc'!$A:$A,'Instructional Time Calc'!$H:$H,"?"),0)</f>
        <v>6.5000000000000009</v>
      </c>
      <c r="T233" s="54">
        <f t="array" ref="T233">IF(N233&gt;0,N233*_xlfn.XLOOKUP(T$1,'Instructional Time Calc'!$A:$A,'Instructional Time Calc'!$H:$H,"?"),0)</f>
        <v>6.5000000000000009</v>
      </c>
      <c r="U233" s="54">
        <f t="array" ref="U233">IF(O233&gt;0,O233*_xlfn.XLOOKUP(U$1,'Instructional Time Calc'!$A:$A,'Instructional Time Calc'!$H:$H,"?"),0)</f>
        <v>6.6666666666666679</v>
      </c>
      <c r="V233" s="54">
        <f t="array" ref="V233">IF(P233&gt;0,P233*_xlfn.XLOOKUP(V$1,'Instructional Time Calc'!$A:$A,'Instructional Time Calc'!$H:$H,"?"),0)</f>
        <v>7.1666666666666661</v>
      </c>
      <c r="W233" s="54">
        <f t="array" ref="W233">IF(Q233&gt;0,Q233*_xlfn.XLOOKUP(W$1,'Instructional Time Calc'!$A:$A,'Instructional Time Calc'!$H:$H,"?"),0)</f>
        <v>7.1666666666666661</v>
      </c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</row>
    <row r="234" spans="1:39" ht="14.4" x14ac:dyDescent="0.3">
      <c r="A234" s="47">
        <v>46505</v>
      </c>
      <c r="B234" s="48" t="str">
        <f t="shared" si="0"/>
        <v>Wednesday</v>
      </c>
      <c r="C234" s="48" t="s">
        <v>48</v>
      </c>
      <c r="D234" s="50" t="s">
        <v>49</v>
      </c>
      <c r="E234" s="51" t="s">
        <v>50</v>
      </c>
      <c r="F234" s="59"/>
      <c r="G234" s="59" t="s">
        <v>52</v>
      </c>
      <c r="H234" s="59" t="s">
        <v>52</v>
      </c>
      <c r="I234" s="59" t="s">
        <v>52</v>
      </c>
      <c r="J234" s="59" t="s">
        <v>52</v>
      </c>
      <c r="K234" s="59" t="s">
        <v>52</v>
      </c>
      <c r="L234" s="62">
        <f t="shared" ref="L234:P234" si="237">IF(AND($E234="In Session",G234="Yes"),1,IF(AND($E234="In Session",G234="Half Day"),0.5,0))</f>
        <v>1</v>
      </c>
      <c r="M234" s="62">
        <f t="shared" si="237"/>
        <v>1</v>
      </c>
      <c r="N234" s="62">
        <f t="shared" si="237"/>
        <v>1</v>
      </c>
      <c r="O234" s="62">
        <f t="shared" si="237"/>
        <v>1</v>
      </c>
      <c r="P234" s="62">
        <f t="shared" si="237"/>
        <v>1</v>
      </c>
      <c r="Q234" s="62">
        <f t="shared" si="2"/>
        <v>1</v>
      </c>
      <c r="R234" s="69">
        <f t="array" ref="R234">IF(L234&gt;0,L234*_xlfn.XLOOKUP(R$1,'Instructional Time Calc'!$A:$A,'Instructional Time Calc'!$H:$H,"?"),0)</f>
        <v>6.2500000000000009</v>
      </c>
      <c r="S234" s="69">
        <f t="array" ref="S234">IF(M234&gt;0,M234*_xlfn.XLOOKUP(S$1,'Instructional Time Calc'!$A:$A,'Instructional Time Calc'!$H:$H,"?"),0)</f>
        <v>6.5000000000000009</v>
      </c>
      <c r="T234" s="69">
        <f t="array" ref="T234">IF(N234&gt;0,N234*_xlfn.XLOOKUP(T$1,'Instructional Time Calc'!$A:$A,'Instructional Time Calc'!$H:$H,"?"),0)</f>
        <v>6.5000000000000009</v>
      </c>
      <c r="U234" s="69">
        <f t="array" ref="U234">IF(O234&gt;0,O234*_xlfn.XLOOKUP(U$1,'Instructional Time Calc'!$A:$A,'Instructional Time Calc'!$H:$H,"?"),0)</f>
        <v>6.6666666666666679</v>
      </c>
      <c r="V234" s="69">
        <f t="array" ref="V234">IF(P234&gt;0,P234*_xlfn.XLOOKUP(V$1,'Instructional Time Calc'!$A:$A,'Instructional Time Calc'!$H:$H,"?"),0)</f>
        <v>7.1666666666666661</v>
      </c>
      <c r="W234" s="69">
        <f t="array" ref="W234">IF(Q234&gt;0,Q234*_xlfn.XLOOKUP(W$1,'Instructional Time Calc'!$A:$A,'Instructional Time Calc'!$H:$H,"?"),0)</f>
        <v>7.1666666666666661</v>
      </c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</row>
    <row r="235" spans="1:39" ht="14.4" x14ac:dyDescent="0.3">
      <c r="A235" s="47">
        <v>46506</v>
      </c>
      <c r="B235" s="48" t="str">
        <f t="shared" si="0"/>
        <v>Thursday</v>
      </c>
      <c r="C235" s="48" t="s">
        <v>48</v>
      </c>
      <c r="D235" s="50" t="s">
        <v>49</v>
      </c>
      <c r="E235" s="51" t="s">
        <v>50</v>
      </c>
      <c r="F235" s="52"/>
      <c r="G235" s="52" t="s">
        <v>52</v>
      </c>
      <c r="H235" s="52" t="s">
        <v>52</v>
      </c>
      <c r="I235" s="52" t="s">
        <v>52</v>
      </c>
      <c r="J235" s="52" t="s">
        <v>52</v>
      </c>
      <c r="K235" s="52" t="s">
        <v>52</v>
      </c>
      <c r="L235" s="53">
        <f t="shared" ref="L235:P235" si="238">IF(AND($E235="In Session",G235="Yes"),1,IF(AND($E235="In Session",G235="Half Day"),0.5,0))</f>
        <v>1</v>
      </c>
      <c r="M235" s="53">
        <f t="shared" si="238"/>
        <v>1</v>
      </c>
      <c r="N235" s="53">
        <f t="shared" si="238"/>
        <v>1</v>
      </c>
      <c r="O235" s="53">
        <f t="shared" si="238"/>
        <v>1</v>
      </c>
      <c r="P235" s="53">
        <f t="shared" si="238"/>
        <v>1</v>
      </c>
      <c r="Q235" s="53">
        <f t="shared" si="2"/>
        <v>1</v>
      </c>
      <c r="R235" s="54">
        <f t="array" ref="R235">IF(L235&gt;0,L235*_xlfn.XLOOKUP(R$1,'Instructional Time Calc'!$A:$A,'Instructional Time Calc'!$H:$H,"?"),0)</f>
        <v>6.2500000000000009</v>
      </c>
      <c r="S235" s="54">
        <f t="array" ref="S235">IF(M235&gt;0,M235*_xlfn.XLOOKUP(S$1,'Instructional Time Calc'!$A:$A,'Instructional Time Calc'!$H:$H,"?"),0)</f>
        <v>6.5000000000000009</v>
      </c>
      <c r="T235" s="54">
        <f t="array" ref="T235">IF(N235&gt;0,N235*_xlfn.XLOOKUP(T$1,'Instructional Time Calc'!$A:$A,'Instructional Time Calc'!$H:$H,"?"),0)</f>
        <v>6.5000000000000009</v>
      </c>
      <c r="U235" s="54">
        <f t="array" ref="U235">IF(O235&gt;0,O235*_xlfn.XLOOKUP(U$1,'Instructional Time Calc'!$A:$A,'Instructional Time Calc'!$H:$H,"?"),0)</f>
        <v>6.6666666666666679</v>
      </c>
      <c r="V235" s="54">
        <f t="array" ref="V235">IF(P235&gt;0,P235*_xlfn.XLOOKUP(V$1,'Instructional Time Calc'!$A:$A,'Instructional Time Calc'!$H:$H,"?"),0)</f>
        <v>7.1666666666666661</v>
      </c>
      <c r="W235" s="54">
        <f t="array" ref="W235">IF(Q235&gt;0,Q235*_xlfn.XLOOKUP(W$1,'Instructional Time Calc'!$A:$A,'Instructional Time Calc'!$H:$H,"?"),0)</f>
        <v>7.1666666666666661</v>
      </c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</row>
    <row r="236" spans="1:39" ht="14.4" x14ac:dyDescent="0.3">
      <c r="A236" s="82">
        <v>46507</v>
      </c>
      <c r="B236" s="83" t="str">
        <f t="shared" si="0"/>
        <v>Friday</v>
      </c>
      <c r="C236" s="83" t="s">
        <v>48</v>
      </c>
      <c r="D236" s="84" t="s">
        <v>49</v>
      </c>
      <c r="E236" s="85" t="s">
        <v>50</v>
      </c>
      <c r="F236" s="85"/>
      <c r="G236" s="59" t="s">
        <v>76</v>
      </c>
      <c r="H236" s="59" t="s">
        <v>76</v>
      </c>
      <c r="I236" s="59" t="s">
        <v>76</v>
      </c>
      <c r="J236" s="59" t="s">
        <v>76</v>
      </c>
      <c r="K236" s="59" t="s">
        <v>76</v>
      </c>
      <c r="L236" s="62">
        <f t="shared" ref="L236:P236" si="239">IF(AND($E236="In Session",G236="Yes"),1,IF(AND($E236="In Session",G236="Half Day"),0.5,0))</f>
        <v>0</v>
      </c>
      <c r="M236" s="62">
        <f t="shared" si="239"/>
        <v>0</v>
      </c>
      <c r="N236" s="62">
        <f t="shared" si="239"/>
        <v>0</v>
      </c>
      <c r="O236" s="62">
        <f t="shared" si="239"/>
        <v>0</v>
      </c>
      <c r="P236" s="62">
        <f t="shared" si="239"/>
        <v>0</v>
      </c>
      <c r="Q236" s="62">
        <f t="shared" si="2"/>
        <v>0</v>
      </c>
      <c r="R236" s="69">
        <f t="array" ref="R236">IF(L236&gt;0,L236*_xlfn.XLOOKUP(R$1,'Instructional Time Calc'!$A:$A,'Instructional Time Calc'!$H:$H,"?"),0)</f>
        <v>0</v>
      </c>
      <c r="S236" s="69">
        <f t="array" ref="S236">IF(M236&gt;0,M236*_xlfn.XLOOKUP(S$1,'Instructional Time Calc'!$A:$A,'Instructional Time Calc'!$H:$H,"?"),0)</f>
        <v>0</v>
      </c>
      <c r="T236" s="69">
        <f t="array" ref="T236">IF(N236&gt;0,N236*_xlfn.XLOOKUP(T$1,'Instructional Time Calc'!$A:$A,'Instructional Time Calc'!$H:$H,"?"),0)</f>
        <v>0</v>
      </c>
      <c r="U236" s="69">
        <f t="array" ref="U236">IF(O236&gt;0,O236*_xlfn.XLOOKUP(U$1,'Instructional Time Calc'!$A:$A,'Instructional Time Calc'!$H:$H,"?"),0)</f>
        <v>0</v>
      </c>
      <c r="V236" s="69">
        <f t="array" ref="V236">IF(P236&gt;0,P236*_xlfn.XLOOKUP(V$1,'Instructional Time Calc'!$A:$A,'Instructional Time Calc'!$H:$H,"?"),0)</f>
        <v>0</v>
      </c>
      <c r="W236" s="69">
        <f t="array" ref="W236">IF(Q236&gt;0,Q236*_xlfn.XLOOKUP(W$1,'Instructional Time Calc'!$A:$A,'Instructional Time Calc'!$H:$H,"?"),0)</f>
        <v>0</v>
      </c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</row>
    <row r="237" spans="1:39" ht="14.4" x14ac:dyDescent="0.3">
      <c r="A237" s="95">
        <v>46508</v>
      </c>
      <c r="B237" s="96" t="str">
        <f t="shared" si="0"/>
        <v>Saturday</v>
      </c>
      <c r="C237" s="96" t="s">
        <v>79</v>
      </c>
      <c r="D237" s="97" t="s">
        <v>49</v>
      </c>
      <c r="E237" s="98" t="s">
        <v>76</v>
      </c>
      <c r="F237" s="109"/>
      <c r="G237" s="109"/>
      <c r="H237" s="109"/>
      <c r="I237" s="109"/>
      <c r="J237" s="109"/>
      <c r="K237" s="109"/>
      <c r="L237" s="53">
        <f t="shared" ref="L237:P237" si="240">IF(AND($E237="In Session",G237="Yes"),1,IF(AND($E237="In Session",G237="Half Day"),0.5,0))</f>
        <v>0</v>
      </c>
      <c r="M237" s="53">
        <f t="shared" si="240"/>
        <v>0</v>
      </c>
      <c r="N237" s="53">
        <f t="shared" si="240"/>
        <v>0</v>
      </c>
      <c r="O237" s="53">
        <f t="shared" si="240"/>
        <v>0</v>
      </c>
      <c r="P237" s="53">
        <f t="shared" si="240"/>
        <v>0</v>
      </c>
      <c r="Q237" s="53">
        <f t="shared" si="2"/>
        <v>0</v>
      </c>
      <c r="R237" s="54">
        <f t="array" ref="R237">IF(L237&gt;0,L237*_xlfn.XLOOKUP(R$1,'Instructional Time Calc'!$A:$A,'Instructional Time Calc'!$H:$H,"?"),0)</f>
        <v>0</v>
      </c>
      <c r="S237" s="54">
        <f t="array" ref="S237">IF(M237&gt;0,M237*_xlfn.XLOOKUP(S$1,'Instructional Time Calc'!$A:$A,'Instructional Time Calc'!$H:$H,"?"),0)</f>
        <v>0</v>
      </c>
      <c r="T237" s="54">
        <f t="array" ref="T237">IF(N237&gt;0,N237*_xlfn.XLOOKUP(T$1,'Instructional Time Calc'!$A:$A,'Instructional Time Calc'!$H:$H,"?"),0)</f>
        <v>0</v>
      </c>
      <c r="U237" s="54">
        <f t="array" ref="U237">IF(O237&gt;0,O237*_xlfn.XLOOKUP(U$1,'Instructional Time Calc'!$A:$A,'Instructional Time Calc'!$H:$H,"?"),0)</f>
        <v>0</v>
      </c>
      <c r="V237" s="54">
        <f t="array" ref="V237">IF(P237&gt;0,P237*_xlfn.XLOOKUP(V$1,'Instructional Time Calc'!$A:$A,'Instructional Time Calc'!$H:$H,"?"),0)</f>
        <v>0</v>
      </c>
      <c r="W237" s="54">
        <f t="array" ref="W237">IF(Q237&gt;0,Q237*_xlfn.XLOOKUP(W$1,'Instructional Time Calc'!$A:$A,'Instructional Time Calc'!$H:$H,"?"),0)</f>
        <v>0</v>
      </c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</row>
    <row r="238" spans="1:39" ht="14.4" x14ac:dyDescent="0.3">
      <c r="A238" s="95">
        <v>46509</v>
      </c>
      <c r="B238" s="96" t="str">
        <f t="shared" si="0"/>
        <v>Sunday</v>
      </c>
      <c r="C238" s="96" t="s">
        <v>79</v>
      </c>
      <c r="D238" s="97" t="s">
        <v>49</v>
      </c>
      <c r="E238" s="98" t="s">
        <v>76</v>
      </c>
      <c r="F238" s="100"/>
      <c r="G238" s="100"/>
      <c r="H238" s="100"/>
      <c r="I238" s="100"/>
      <c r="J238" s="100"/>
      <c r="K238" s="100"/>
      <c r="L238" s="62">
        <f t="shared" ref="L238:P238" si="241">IF(AND($E238="In Session",G238="Yes"),1,IF(AND($E238="In Session",G238="Half Day"),0.5,0))</f>
        <v>0</v>
      </c>
      <c r="M238" s="62">
        <f t="shared" si="241"/>
        <v>0</v>
      </c>
      <c r="N238" s="62">
        <f t="shared" si="241"/>
        <v>0</v>
      </c>
      <c r="O238" s="62">
        <f t="shared" si="241"/>
        <v>0</v>
      </c>
      <c r="P238" s="62">
        <f t="shared" si="241"/>
        <v>0</v>
      </c>
      <c r="Q238" s="62">
        <f t="shared" si="2"/>
        <v>0</v>
      </c>
      <c r="R238" s="69">
        <f t="array" ref="R238">IF(L238&gt;0,L238*_xlfn.XLOOKUP(R$1,'Instructional Time Calc'!$A:$A,'Instructional Time Calc'!$H:$H,"?"),0)</f>
        <v>0</v>
      </c>
      <c r="S238" s="69">
        <f t="array" ref="S238">IF(M238&gt;0,M238*_xlfn.XLOOKUP(S$1,'Instructional Time Calc'!$A:$A,'Instructional Time Calc'!$H:$H,"?"),0)</f>
        <v>0</v>
      </c>
      <c r="T238" s="69">
        <f t="array" ref="T238">IF(N238&gt;0,N238*_xlfn.XLOOKUP(T$1,'Instructional Time Calc'!$A:$A,'Instructional Time Calc'!$H:$H,"?"),0)</f>
        <v>0</v>
      </c>
      <c r="U238" s="69">
        <f t="array" ref="U238">IF(O238&gt;0,O238*_xlfn.XLOOKUP(U$1,'Instructional Time Calc'!$A:$A,'Instructional Time Calc'!$H:$H,"?"),0)</f>
        <v>0</v>
      </c>
      <c r="V238" s="69">
        <f t="array" ref="V238">IF(P238&gt;0,P238*_xlfn.XLOOKUP(V$1,'Instructional Time Calc'!$A:$A,'Instructional Time Calc'!$H:$H,"?"),0)</f>
        <v>0</v>
      </c>
      <c r="W238" s="69">
        <f t="array" ref="W238">IF(Q238&gt;0,Q238*_xlfn.XLOOKUP(W$1,'Instructional Time Calc'!$A:$A,'Instructional Time Calc'!$H:$H,"?"),0)</f>
        <v>0</v>
      </c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</row>
    <row r="239" spans="1:39" ht="14.4" x14ac:dyDescent="0.3">
      <c r="A239" s="47">
        <v>46510</v>
      </c>
      <c r="B239" s="48" t="str">
        <f t="shared" si="0"/>
        <v>Monday</v>
      </c>
      <c r="C239" s="48" t="s">
        <v>48</v>
      </c>
      <c r="D239" s="50" t="s">
        <v>49</v>
      </c>
      <c r="E239" s="51" t="s">
        <v>50</v>
      </c>
      <c r="F239" s="52"/>
      <c r="G239" s="52" t="s">
        <v>52</v>
      </c>
      <c r="H239" s="52" t="s">
        <v>52</v>
      </c>
      <c r="I239" s="52" t="s">
        <v>52</v>
      </c>
      <c r="J239" s="52" t="s">
        <v>52</v>
      </c>
      <c r="K239" s="52" t="s">
        <v>52</v>
      </c>
      <c r="L239" s="53">
        <f t="shared" ref="L239:P239" si="242">IF(AND($E239="In Session",G239="Yes"),1,IF(AND($E239="In Session",G239="Half Day"),0.5,0))</f>
        <v>1</v>
      </c>
      <c r="M239" s="53">
        <f t="shared" si="242"/>
        <v>1</v>
      </c>
      <c r="N239" s="53">
        <f t="shared" si="242"/>
        <v>1</v>
      </c>
      <c r="O239" s="53">
        <f t="shared" si="242"/>
        <v>1</v>
      </c>
      <c r="P239" s="53">
        <f t="shared" si="242"/>
        <v>1</v>
      </c>
      <c r="Q239" s="53">
        <f t="shared" si="2"/>
        <v>1</v>
      </c>
      <c r="R239" s="54">
        <f t="array" ref="R239">IF(L239&gt;0,L239*_xlfn.XLOOKUP(R$1,'Instructional Time Calc'!$A:$A,'Instructional Time Calc'!$H:$H,"?"),0)</f>
        <v>6.2500000000000009</v>
      </c>
      <c r="S239" s="54">
        <f t="array" ref="S239">IF(M239&gt;0,M239*_xlfn.XLOOKUP(S$1,'Instructional Time Calc'!$A:$A,'Instructional Time Calc'!$H:$H,"?"),0)</f>
        <v>6.5000000000000009</v>
      </c>
      <c r="T239" s="54">
        <f t="array" ref="T239">IF(N239&gt;0,N239*_xlfn.XLOOKUP(T$1,'Instructional Time Calc'!$A:$A,'Instructional Time Calc'!$H:$H,"?"),0)</f>
        <v>6.5000000000000009</v>
      </c>
      <c r="U239" s="54">
        <f t="array" ref="U239">IF(O239&gt;0,O239*_xlfn.XLOOKUP(U$1,'Instructional Time Calc'!$A:$A,'Instructional Time Calc'!$H:$H,"?"),0)</f>
        <v>6.6666666666666679</v>
      </c>
      <c r="V239" s="54">
        <f t="array" ref="V239">IF(P239&gt;0,P239*_xlfn.XLOOKUP(V$1,'Instructional Time Calc'!$A:$A,'Instructional Time Calc'!$H:$H,"?"),0)</f>
        <v>7.1666666666666661</v>
      </c>
      <c r="W239" s="54">
        <f t="array" ref="W239">IF(Q239&gt;0,Q239*_xlfn.XLOOKUP(W$1,'Instructional Time Calc'!$A:$A,'Instructional Time Calc'!$H:$H,"?"),0)</f>
        <v>7.1666666666666661</v>
      </c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</row>
    <row r="240" spans="1:39" ht="14.4" x14ac:dyDescent="0.3">
      <c r="A240" s="47">
        <v>46511</v>
      </c>
      <c r="B240" s="48" t="str">
        <f t="shared" si="0"/>
        <v>Tuesday</v>
      </c>
      <c r="C240" s="48" t="s">
        <v>48</v>
      </c>
      <c r="D240" s="50" t="s">
        <v>49</v>
      </c>
      <c r="E240" s="51" t="s">
        <v>50</v>
      </c>
      <c r="F240" s="59"/>
      <c r="G240" s="59" t="s">
        <v>52</v>
      </c>
      <c r="H240" s="59" t="s">
        <v>52</v>
      </c>
      <c r="I240" s="59" t="s">
        <v>52</v>
      </c>
      <c r="J240" s="59" t="s">
        <v>52</v>
      </c>
      <c r="K240" s="59" t="s">
        <v>52</v>
      </c>
      <c r="L240" s="62">
        <f t="shared" ref="L240:P240" si="243">IF(AND($E240="In Session",G240="Yes"),1,IF(AND($E240="In Session",G240="Half Day"),0.5,0))</f>
        <v>1</v>
      </c>
      <c r="M240" s="62">
        <f t="shared" si="243"/>
        <v>1</v>
      </c>
      <c r="N240" s="62">
        <f t="shared" si="243"/>
        <v>1</v>
      </c>
      <c r="O240" s="62">
        <f t="shared" si="243"/>
        <v>1</v>
      </c>
      <c r="P240" s="62">
        <f t="shared" si="243"/>
        <v>1</v>
      </c>
      <c r="Q240" s="62">
        <f t="shared" si="2"/>
        <v>1</v>
      </c>
      <c r="R240" s="69">
        <f t="array" ref="R240">IF(L240&gt;0,L240*_xlfn.XLOOKUP(R$1,'Instructional Time Calc'!$A:$A,'Instructional Time Calc'!$H:$H,"?"),0)</f>
        <v>6.2500000000000009</v>
      </c>
      <c r="S240" s="69">
        <f t="array" ref="S240">IF(M240&gt;0,M240*_xlfn.XLOOKUP(S$1,'Instructional Time Calc'!$A:$A,'Instructional Time Calc'!$H:$H,"?"),0)</f>
        <v>6.5000000000000009</v>
      </c>
      <c r="T240" s="69">
        <f t="array" ref="T240">IF(N240&gt;0,N240*_xlfn.XLOOKUP(T$1,'Instructional Time Calc'!$A:$A,'Instructional Time Calc'!$H:$H,"?"),0)</f>
        <v>6.5000000000000009</v>
      </c>
      <c r="U240" s="69">
        <f t="array" ref="U240">IF(O240&gt;0,O240*_xlfn.XLOOKUP(U$1,'Instructional Time Calc'!$A:$A,'Instructional Time Calc'!$H:$H,"?"),0)</f>
        <v>6.6666666666666679</v>
      </c>
      <c r="V240" s="69">
        <f t="array" ref="V240">IF(P240&gt;0,P240*_xlfn.XLOOKUP(V$1,'Instructional Time Calc'!$A:$A,'Instructional Time Calc'!$H:$H,"?"),0)</f>
        <v>7.1666666666666661</v>
      </c>
      <c r="W240" s="69">
        <f t="array" ref="W240">IF(Q240&gt;0,Q240*_xlfn.XLOOKUP(W$1,'Instructional Time Calc'!$A:$A,'Instructional Time Calc'!$H:$H,"?"),0)</f>
        <v>7.1666666666666661</v>
      </c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</row>
    <row r="241" spans="1:39" ht="14.4" x14ac:dyDescent="0.3">
      <c r="A241" s="47">
        <v>46512</v>
      </c>
      <c r="B241" s="48" t="str">
        <f t="shared" si="0"/>
        <v>Wednesday</v>
      </c>
      <c r="C241" s="48" t="s">
        <v>48</v>
      </c>
      <c r="D241" s="50" t="s">
        <v>49</v>
      </c>
      <c r="E241" s="51" t="s">
        <v>50</v>
      </c>
      <c r="F241" s="52"/>
      <c r="G241" s="52" t="s">
        <v>52</v>
      </c>
      <c r="H241" s="52" t="s">
        <v>52</v>
      </c>
      <c r="I241" s="52" t="s">
        <v>52</v>
      </c>
      <c r="J241" s="52" t="s">
        <v>52</v>
      </c>
      <c r="K241" s="52" t="s">
        <v>52</v>
      </c>
      <c r="L241" s="53">
        <f t="shared" ref="L241:P241" si="244">IF(AND($E241="In Session",G241="Yes"),1,IF(AND($E241="In Session",G241="Half Day"),0.5,0))</f>
        <v>1</v>
      </c>
      <c r="M241" s="53">
        <f t="shared" si="244"/>
        <v>1</v>
      </c>
      <c r="N241" s="53">
        <f t="shared" si="244"/>
        <v>1</v>
      </c>
      <c r="O241" s="53">
        <f t="shared" si="244"/>
        <v>1</v>
      </c>
      <c r="P241" s="53">
        <f t="shared" si="244"/>
        <v>1</v>
      </c>
      <c r="Q241" s="53">
        <f t="shared" si="2"/>
        <v>1</v>
      </c>
      <c r="R241" s="54">
        <f t="array" ref="R241">IF(L241&gt;0,L241*_xlfn.XLOOKUP(R$1,'Instructional Time Calc'!$A:$A,'Instructional Time Calc'!$H:$H,"?"),0)</f>
        <v>6.2500000000000009</v>
      </c>
      <c r="S241" s="54">
        <f t="array" ref="S241">IF(M241&gt;0,M241*_xlfn.XLOOKUP(S$1,'Instructional Time Calc'!$A:$A,'Instructional Time Calc'!$H:$H,"?"),0)</f>
        <v>6.5000000000000009</v>
      </c>
      <c r="T241" s="54">
        <f t="array" ref="T241">IF(N241&gt;0,N241*_xlfn.XLOOKUP(T$1,'Instructional Time Calc'!$A:$A,'Instructional Time Calc'!$H:$H,"?"),0)</f>
        <v>6.5000000000000009</v>
      </c>
      <c r="U241" s="54">
        <f t="array" ref="U241">IF(O241&gt;0,O241*_xlfn.XLOOKUP(U$1,'Instructional Time Calc'!$A:$A,'Instructional Time Calc'!$H:$H,"?"),0)</f>
        <v>6.6666666666666679</v>
      </c>
      <c r="V241" s="54">
        <f t="array" ref="V241">IF(P241&gt;0,P241*_xlfn.XLOOKUP(V$1,'Instructional Time Calc'!$A:$A,'Instructional Time Calc'!$H:$H,"?"),0)</f>
        <v>7.1666666666666661</v>
      </c>
      <c r="W241" s="54">
        <f t="array" ref="W241">IF(Q241&gt;0,Q241*_xlfn.XLOOKUP(W$1,'Instructional Time Calc'!$A:$A,'Instructional Time Calc'!$H:$H,"?"),0)</f>
        <v>7.1666666666666661</v>
      </c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</row>
    <row r="242" spans="1:39" ht="14.4" x14ac:dyDescent="0.3">
      <c r="A242" s="47">
        <v>46513</v>
      </c>
      <c r="B242" s="48" t="str">
        <f t="shared" si="0"/>
        <v>Thursday</v>
      </c>
      <c r="C242" s="48" t="s">
        <v>48</v>
      </c>
      <c r="D242" s="50" t="s">
        <v>49</v>
      </c>
      <c r="E242" s="51" t="s">
        <v>50</v>
      </c>
      <c r="F242" s="59"/>
      <c r="G242" s="59" t="s">
        <v>52</v>
      </c>
      <c r="H242" s="59" t="s">
        <v>52</v>
      </c>
      <c r="I242" s="59" t="s">
        <v>52</v>
      </c>
      <c r="J242" s="59" t="s">
        <v>52</v>
      </c>
      <c r="K242" s="59" t="s">
        <v>52</v>
      </c>
      <c r="L242" s="62">
        <f t="shared" ref="L242:P242" si="245">IF(AND($E242="In Session",G242="Yes"),1,IF(AND($E242="In Session",G242="Half Day"),0.5,0))</f>
        <v>1</v>
      </c>
      <c r="M242" s="62">
        <f t="shared" si="245"/>
        <v>1</v>
      </c>
      <c r="N242" s="62">
        <f t="shared" si="245"/>
        <v>1</v>
      </c>
      <c r="O242" s="62">
        <f t="shared" si="245"/>
        <v>1</v>
      </c>
      <c r="P242" s="62">
        <f t="shared" si="245"/>
        <v>1</v>
      </c>
      <c r="Q242" s="62">
        <f t="shared" si="2"/>
        <v>1</v>
      </c>
      <c r="R242" s="69">
        <f t="array" ref="R242">IF(L242&gt;0,L242*_xlfn.XLOOKUP(R$1,'Instructional Time Calc'!$A:$A,'Instructional Time Calc'!$H:$H,"?"),0)</f>
        <v>6.2500000000000009</v>
      </c>
      <c r="S242" s="69">
        <f t="array" ref="S242">IF(M242&gt;0,M242*_xlfn.XLOOKUP(S$1,'Instructional Time Calc'!$A:$A,'Instructional Time Calc'!$H:$H,"?"),0)</f>
        <v>6.5000000000000009</v>
      </c>
      <c r="T242" s="69">
        <f t="array" ref="T242">IF(N242&gt;0,N242*_xlfn.XLOOKUP(T$1,'Instructional Time Calc'!$A:$A,'Instructional Time Calc'!$H:$H,"?"),0)</f>
        <v>6.5000000000000009</v>
      </c>
      <c r="U242" s="69">
        <f t="array" ref="U242">IF(O242&gt;0,O242*_xlfn.XLOOKUP(U$1,'Instructional Time Calc'!$A:$A,'Instructional Time Calc'!$H:$H,"?"),0)</f>
        <v>6.6666666666666679</v>
      </c>
      <c r="V242" s="69">
        <f t="array" ref="V242">IF(P242&gt;0,P242*_xlfn.XLOOKUP(V$1,'Instructional Time Calc'!$A:$A,'Instructional Time Calc'!$H:$H,"?"),0)</f>
        <v>7.1666666666666661</v>
      </c>
      <c r="W242" s="69">
        <f t="array" ref="W242">IF(Q242&gt;0,Q242*_xlfn.XLOOKUP(W$1,'Instructional Time Calc'!$A:$A,'Instructional Time Calc'!$H:$H,"?"),0)</f>
        <v>7.1666666666666661</v>
      </c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</row>
    <row r="243" spans="1:39" ht="14.4" x14ac:dyDescent="0.3">
      <c r="A243" s="82">
        <v>46514</v>
      </c>
      <c r="B243" s="83" t="str">
        <f t="shared" si="0"/>
        <v>Friday</v>
      </c>
      <c r="C243" s="83" t="s">
        <v>48</v>
      </c>
      <c r="D243" s="84" t="s">
        <v>49</v>
      </c>
      <c r="E243" s="85" t="s">
        <v>50</v>
      </c>
      <c r="F243" s="85"/>
      <c r="G243" s="52" t="s">
        <v>76</v>
      </c>
      <c r="H243" s="52" t="s">
        <v>76</v>
      </c>
      <c r="I243" s="52" t="s">
        <v>76</v>
      </c>
      <c r="J243" s="52" t="s">
        <v>76</v>
      </c>
      <c r="K243" s="52" t="s">
        <v>76</v>
      </c>
      <c r="L243" s="53">
        <f t="shared" ref="L243:P243" si="246">IF(AND($E243="In Session",G243="Yes"),1,IF(AND($E243="In Session",G243="Half Day"),0.5,0))</f>
        <v>0</v>
      </c>
      <c r="M243" s="53">
        <f t="shared" si="246"/>
        <v>0</v>
      </c>
      <c r="N243" s="53">
        <f t="shared" si="246"/>
        <v>0</v>
      </c>
      <c r="O243" s="53">
        <f t="shared" si="246"/>
        <v>0</v>
      </c>
      <c r="P243" s="53">
        <f t="shared" si="246"/>
        <v>0</v>
      </c>
      <c r="Q243" s="53">
        <f t="shared" si="2"/>
        <v>0</v>
      </c>
      <c r="R243" s="54">
        <f t="array" ref="R243">IF(L243&gt;0,L243*_xlfn.XLOOKUP(R$1,'Instructional Time Calc'!$A:$A,'Instructional Time Calc'!$H:$H,"?"),0)</f>
        <v>0</v>
      </c>
      <c r="S243" s="54">
        <f t="array" ref="S243">IF(M243&gt;0,M243*_xlfn.XLOOKUP(S$1,'Instructional Time Calc'!$A:$A,'Instructional Time Calc'!$H:$H,"?"),0)</f>
        <v>0</v>
      </c>
      <c r="T243" s="54">
        <f t="array" ref="T243">IF(N243&gt;0,N243*_xlfn.XLOOKUP(T$1,'Instructional Time Calc'!$A:$A,'Instructional Time Calc'!$H:$H,"?"),0)</f>
        <v>0</v>
      </c>
      <c r="U243" s="54">
        <f t="array" ref="U243">IF(O243&gt;0,O243*_xlfn.XLOOKUP(U$1,'Instructional Time Calc'!$A:$A,'Instructional Time Calc'!$H:$H,"?"),0)</f>
        <v>0</v>
      </c>
      <c r="V243" s="54">
        <f t="array" ref="V243">IF(P243&gt;0,P243*_xlfn.XLOOKUP(V$1,'Instructional Time Calc'!$A:$A,'Instructional Time Calc'!$H:$H,"?"),0)</f>
        <v>0</v>
      </c>
      <c r="W243" s="54">
        <f t="array" ref="W243">IF(Q243&gt;0,Q243*_xlfn.XLOOKUP(W$1,'Instructional Time Calc'!$A:$A,'Instructional Time Calc'!$H:$H,"?"),0)</f>
        <v>0</v>
      </c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</row>
    <row r="244" spans="1:39" ht="14.4" x14ac:dyDescent="0.3">
      <c r="A244" s="95">
        <v>46515</v>
      </c>
      <c r="B244" s="96" t="str">
        <f t="shared" si="0"/>
        <v>Saturday</v>
      </c>
      <c r="C244" s="96" t="s">
        <v>79</v>
      </c>
      <c r="D244" s="97" t="s">
        <v>49</v>
      </c>
      <c r="E244" s="98" t="s">
        <v>76</v>
      </c>
      <c r="F244" s="100"/>
      <c r="G244" s="100"/>
      <c r="H244" s="100"/>
      <c r="I244" s="100"/>
      <c r="J244" s="100"/>
      <c r="K244" s="100"/>
      <c r="L244" s="62">
        <f t="shared" ref="L244:P244" si="247">IF(AND($E244="In Session",G244="Yes"),1,IF(AND($E244="In Session",G244="Half Day"),0.5,0))</f>
        <v>0</v>
      </c>
      <c r="M244" s="62">
        <f t="shared" si="247"/>
        <v>0</v>
      </c>
      <c r="N244" s="62">
        <f t="shared" si="247"/>
        <v>0</v>
      </c>
      <c r="O244" s="62">
        <f t="shared" si="247"/>
        <v>0</v>
      </c>
      <c r="P244" s="62">
        <f t="shared" si="247"/>
        <v>0</v>
      </c>
      <c r="Q244" s="62">
        <f t="shared" si="2"/>
        <v>0</v>
      </c>
      <c r="R244" s="69">
        <f t="array" ref="R244">IF(L244&gt;0,L244*_xlfn.XLOOKUP(R$1,'Instructional Time Calc'!$A:$A,'Instructional Time Calc'!$H:$H,"?"),0)</f>
        <v>0</v>
      </c>
      <c r="S244" s="69">
        <f t="array" ref="S244">IF(M244&gt;0,M244*_xlfn.XLOOKUP(S$1,'Instructional Time Calc'!$A:$A,'Instructional Time Calc'!$H:$H,"?"),0)</f>
        <v>0</v>
      </c>
      <c r="T244" s="69">
        <f t="array" ref="T244">IF(N244&gt;0,N244*_xlfn.XLOOKUP(T$1,'Instructional Time Calc'!$A:$A,'Instructional Time Calc'!$H:$H,"?"),0)</f>
        <v>0</v>
      </c>
      <c r="U244" s="69">
        <f t="array" ref="U244">IF(O244&gt;0,O244*_xlfn.XLOOKUP(U$1,'Instructional Time Calc'!$A:$A,'Instructional Time Calc'!$H:$H,"?"),0)</f>
        <v>0</v>
      </c>
      <c r="V244" s="69">
        <f t="array" ref="V244">IF(P244&gt;0,P244*_xlfn.XLOOKUP(V$1,'Instructional Time Calc'!$A:$A,'Instructional Time Calc'!$H:$H,"?"),0)</f>
        <v>0</v>
      </c>
      <c r="W244" s="69">
        <f t="array" ref="W244">IF(Q244&gt;0,Q244*_xlfn.XLOOKUP(W$1,'Instructional Time Calc'!$A:$A,'Instructional Time Calc'!$H:$H,"?"),0)</f>
        <v>0</v>
      </c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</row>
    <row r="245" spans="1:39" ht="14.4" x14ac:dyDescent="0.3">
      <c r="A245" s="95">
        <v>46516</v>
      </c>
      <c r="B245" s="96" t="str">
        <f t="shared" si="0"/>
        <v>Sunday</v>
      </c>
      <c r="C245" s="96" t="s">
        <v>79</v>
      </c>
      <c r="D245" s="97" t="s">
        <v>49</v>
      </c>
      <c r="E245" s="98" t="s">
        <v>76</v>
      </c>
      <c r="F245" s="109"/>
      <c r="G245" s="109"/>
      <c r="H245" s="109"/>
      <c r="I245" s="109"/>
      <c r="J245" s="109"/>
      <c r="K245" s="109"/>
      <c r="L245" s="53">
        <f t="shared" ref="L245:P245" si="248">IF(AND($E245="In Session",G245="Yes"),1,IF(AND($E245="In Session",G245="Half Day"),0.5,0))</f>
        <v>0</v>
      </c>
      <c r="M245" s="53">
        <f t="shared" si="248"/>
        <v>0</v>
      </c>
      <c r="N245" s="53">
        <f t="shared" si="248"/>
        <v>0</v>
      </c>
      <c r="O245" s="53">
        <f t="shared" si="248"/>
        <v>0</v>
      </c>
      <c r="P245" s="53">
        <f t="shared" si="248"/>
        <v>0</v>
      </c>
      <c r="Q245" s="53">
        <f t="shared" si="2"/>
        <v>0</v>
      </c>
      <c r="R245" s="54">
        <f t="array" ref="R245">IF(L245&gt;0,L245*_xlfn.XLOOKUP(R$1,'Instructional Time Calc'!$A:$A,'Instructional Time Calc'!$H:$H,"?"),0)</f>
        <v>0</v>
      </c>
      <c r="S245" s="54">
        <f t="array" ref="S245">IF(M245&gt;0,M245*_xlfn.XLOOKUP(S$1,'Instructional Time Calc'!$A:$A,'Instructional Time Calc'!$H:$H,"?"),0)</f>
        <v>0</v>
      </c>
      <c r="T245" s="54">
        <f t="array" ref="T245">IF(N245&gt;0,N245*_xlfn.XLOOKUP(T$1,'Instructional Time Calc'!$A:$A,'Instructional Time Calc'!$H:$H,"?"),0)</f>
        <v>0</v>
      </c>
      <c r="U245" s="54">
        <f t="array" ref="U245">IF(O245&gt;0,O245*_xlfn.XLOOKUP(U$1,'Instructional Time Calc'!$A:$A,'Instructional Time Calc'!$H:$H,"?"),0)</f>
        <v>0</v>
      </c>
      <c r="V245" s="54">
        <f t="array" ref="V245">IF(P245&gt;0,P245*_xlfn.XLOOKUP(V$1,'Instructional Time Calc'!$A:$A,'Instructional Time Calc'!$H:$H,"?"),0)</f>
        <v>0</v>
      </c>
      <c r="W245" s="54">
        <f t="array" ref="W245">IF(Q245&gt;0,Q245*_xlfn.XLOOKUP(W$1,'Instructional Time Calc'!$A:$A,'Instructional Time Calc'!$H:$H,"?"),0)</f>
        <v>0</v>
      </c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</row>
    <row r="246" spans="1:39" ht="14.4" x14ac:dyDescent="0.3">
      <c r="A246" s="47">
        <v>46517</v>
      </c>
      <c r="B246" s="48" t="str">
        <f t="shared" si="0"/>
        <v>Monday</v>
      </c>
      <c r="C246" s="48" t="s">
        <v>48</v>
      </c>
      <c r="D246" s="50" t="s">
        <v>49</v>
      </c>
      <c r="E246" s="51" t="s">
        <v>50</v>
      </c>
      <c r="F246" s="59"/>
      <c r="G246" s="59" t="s">
        <v>52</v>
      </c>
      <c r="H246" s="59" t="s">
        <v>52</v>
      </c>
      <c r="I246" s="59" t="s">
        <v>52</v>
      </c>
      <c r="J246" s="59" t="s">
        <v>52</v>
      </c>
      <c r="K246" s="59" t="s">
        <v>52</v>
      </c>
      <c r="L246" s="62">
        <f t="shared" ref="L246:P246" si="249">IF(AND($E246="In Session",G246="Yes"),1,IF(AND($E246="In Session",G246="Half Day"),0.5,0))</f>
        <v>1</v>
      </c>
      <c r="M246" s="62">
        <f t="shared" si="249"/>
        <v>1</v>
      </c>
      <c r="N246" s="62">
        <f t="shared" si="249"/>
        <v>1</v>
      </c>
      <c r="O246" s="62">
        <f t="shared" si="249"/>
        <v>1</v>
      </c>
      <c r="P246" s="62">
        <f t="shared" si="249"/>
        <v>1</v>
      </c>
      <c r="Q246" s="62">
        <f t="shared" si="2"/>
        <v>1</v>
      </c>
      <c r="R246" s="69">
        <f t="array" ref="R246">IF(L246&gt;0,L246*_xlfn.XLOOKUP(R$1,'Instructional Time Calc'!$A:$A,'Instructional Time Calc'!$H:$H,"?"),0)</f>
        <v>6.2500000000000009</v>
      </c>
      <c r="S246" s="69">
        <f t="array" ref="S246">IF(M246&gt;0,M246*_xlfn.XLOOKUP(S$1,'Instructional Time Calc'!$A:$A,'Instructional Time Calc'!$H:$H,"?"),0)</f>
        <v>6.5000000000000009</v>
      </c>
      <c r="T246" s="69">
        <f t="array" ref="T246">IF(N246&gt;0,N246*_xlfn.XLOOKUP(T$1,'Instructional Time Calc'!$A:$A,'Instructional Time Calc'!$H:$H,"?"),0)</f>
        <v>6.5000000000000009</v>
      </c>
      <c r="U246" s="69">
        <f t="array" ref="U246">IF(O246&gt;0,O246*_xlfn.XLOOKUP(U$1,'Instructional Time Calc'!$A:$A,'Instructional Time Calc'!$H:$H,"?"),0)</f>
        <v>6.6666666666666679</v>
      </c>
      <c r="V246" s="69">
        <f t="array" ref="V246">IF(P246&gt;0,P246*_xlfn.XLOOKUP(V$1,'Instructional Time Calc'!$A:$A,'Instructional Time Calc'!$H:$H,"?"),0)</f>
        <v>7.1666666666666661</v>
      </c>
      <c r="W246" s="69">
        <f t="array" ref="W246">IF(Q246&gt;0,Q246*_xlfn.XLOOKUP(W$1,'Instructional Time Calc'!$A:$A,'Instructional Time Calc'!$H:$H,"?"),0)</f>
        <v>7.1666666666666661</v>
      </c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</row>
    <row r="247" spans="1:39" ht="14.4" x14ac:dyDescent="0.3">
      <c r="A247" s="47">
        <v>46518</v>
      </c>
      <c r="B247" s="48" t="str">
        <f t="shared" si="0"/>
        <v>Tuesday</v>
      </c>
      <c r="C247" s="48" t="s">
        <v>48</v>
      </c>
      <c r="D247" s="50" t="s">
        <v>49</v>
      </c>
      <c r="E247" s="51" t="s">
        <v>50</v>
      </c>
      <c r="F247" s="52"/>
      <c r="G247" s="52" t="s">
        <v>52</v>
      </c>
      <c r="H247" s="52" t="s">
        <v>52</v>
      </c>
      <c r="I247" s="52" t="s">
        <v>52</v>
      </c>
      <c r="J247" s="52" t="s">
        <v>52</v>
      </c>
      <c r="K247" s="52" t="s">
        <v>52</v>
      </c>
      <c r="L247" s="53">
        <f t="shared" ref="L247:P247" si="250">IF(AND($E247="In Session",G247="Yes"),1,IF(AND($E247="In Session",G247="Half Day"),0.5,0))</f>
        <v>1</v>
      </c>
      <c r="M247" s="53">
        <f t="shared" si="250"/>
        <v>1</v>
      </c>
      <c r="N247" s="53">
        <f t="shared" si="250"/>
        <v>1</v>
      </c>
      <c r="O247" s="53">
        <f t="shared" si="250"/>
        <v>1</v>
      </c>
      <c r="P247" s="53">
        <f t="shared" si="250"/>
        <v>1</v>
      </c>
      <c r="Q247" s="53">
        <f t="shared" si="2"/>
        <v>1</v>
      </c>
      <c r="R247" s="54">
        <f t="array" ref="R247">IF(L247&gt;0,L247*_xlfn.XLOOKUP(R$1,'Instructional Time Calc'!$A:$A,'Instructional Time Calc'!$H:$H,"?"),0)</f>
        <v>6.2500000000000009</v>
      </c>
      <c r="S247" s="54">
        <f t="array" ref="S247">IF(M247&gt;0,M247*_xlfn.XLOOKUP(S$1,'Instructional Time Calc'!$A:$A,'Instructional Time Calc'!$H:$H,"?"),0)</f>
        <v>6.5000000000000009</v>
      </c>
      <c r="T247" s="54">
        <f t="array" ref="T247">IF(N247&gt;0,N247*_xlfn.XLOOKUP(T$1,'Instructional Time Calc'!$A:$A,'Instructional Time Calc'!$H:$H,"?"),0)</f>
        <v>6.5000000000000009</v>
      </c>
      <c r="U247" s="54">
        <f t="array" ref="U247">IF(O247&gt;0,O247*_xlfn.XLOOKUP(U$1,'Instructional Time Calc'!$A:$A,'Instructional Time Calc'!$H:$H,"?"),0)</f>
        <v>6.6666666666666679</v>
      </c>
      <c r="V247" s="54">
        <f t="array" ref="V247">IF(P247&gt;0,P247*_xlfn.XLOOKUP(V$1,'Instructional Time Calc'!$A:$A,'Instructional Time Calc'!$H:$H,"?"),0)</f>
        <v>7.1666666666666661</v>
      </c>
      <c r="W247" s="54">
        <f t="array" ref="W247">IF(Q247&gt;0,Q247*_xlfn.XLOOKUP(W$1,'Instructional Time Calc'!$A:$A,'Instructional Time Calc'!$H:$H,"?"),0)</f>
        <v>7.1666666666666661</v>
      </c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</row>
    <row r="248" spans="1:39" ht="14.4" x14ac:dyDescent="0.3">
      <c r="A248" s="47">
        <v>46519</v>
      </c>
      <c r="B248" s="48" t="str">
        <f t="shared" si="0"/>
        <v>Wednesday</v>
      </c>
      <c r="C248" s="48" t="s">
        <v>48</v>
      </c>
      <c r="D248" s="50" t="s">
        <v>49</v>
      </c>
      <c r="E248" s="51" t="s">
        <v>50</v>
      </c>
      <c r="F248" s="59"/>
      <c r="G248" s="59" t="s">
        <v>52</v>
      </c>
      <c r="H248" s="59" t="s">
        <v>52</v>
      </c>
      <c r="I248" s="59" t="s">
        <v>52</v>
      </c>
      <c r="J248" s="59" t="s">
        <v>52</v>
      </c>
      <c r="K248" s="59" t="s">
        <v>52</v>
      </c>
      <c r="L248" s="62">
        <f t="shared" ref="L248:P248" si="251">IF(AND($E248="In Session",G248="Yes"),1,IF(AND($E248="In Session",G248="Half Day"),0.5,0))</f>
        <v>1</v>
      </c>
      <c r="M248" s="62">
        <f t="shared" si="251"/>
        <v>1</v>
      </c>
      <c r="N248" s="62">
        <f t="shared" si="251"/>
        <v>1</v>
      </c>
      <c r="O248" s="62">
        <f t="shared" si="251"/>
        <v>1</v>
      </c>
      <c r="P248" s="62">
        <f t="shared" si="251"/>
        <v>1</v>
      </c>
      <c r="Q248" s="62">
        <f t="shared" si="2"/>
        <v>1</v>
      </c>
      <c r="R248" s="69">
        <f t="array" ref="R248">IF(L248&gt;0,L248*_xlfn.XLOOKUP(R$1,'Instructional Time Calc'!$A:$A,'Instructional Time Calc'!$H:$H,"?"),0)</f>
        <v>6.2500000000000009</v>
      </c>
      <c r="S248" s="69">
        <f t="array" ref="S248">IF(M248&gt;0,M248*_xlfn.XLOOKUP(S$1,'Instructional Time Calc'!$A:$A,'Instructional Time Calc'!$H:$H,"?"),0)</f>
        <v>6.5000000000000009</v>
      </c>
      <c r="T248" s="69">
        <f t="array" ref="T248">IF(N248&gt;0,N248*_xlfn.XLOOKUP(T$1,'Instructional Time Calc'!$A:$A,'Instructional Time Calc'!$H:$H,"?"),0)</f>
        <v>6.5000000000000009</v>
      </c>
      <c r="U248" s="69">
        <f t="array" ref="U248">IF(O248&gt;0,O248*_xlfn.XLOOKUP(U$1,'Instructional Time Calc'!$A:$A,'Instructional Time Calc'!$H:$H,"?"),0)</f>
        <v>6.6666666666666679</v>
      </c>
      <c r="V248" s="69">
        <f t="array" ref="V248">IF(P248&gt;0,P248*_xlfn.XLOOKUP(V$1,'Instructional Time Calc'!$A:$A,'Instructional Time Calc'!$H:$H,"?"),0)</f>
        <v>7.1666666666666661</v>
      </c>
      <c r="W248" s="69">
        <f t="array" ref="W248">IF(Q248&gt;0,Q248*_xlfn.XLOOKUP(W$1,'Instructional Time Calc'!$A:$A,'Instructional Time Calc'!$H:$H,"?"),0)</f>
        <v>7.1666666666666661</v>
      </c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</row>
    <row r="249" spans="1:39" ht="14.4" x14ac:dyDescent="0.3">
      <c r="A249" s="47">
        <v>46520</v>
      </c>
      <c r="B249" s="48" t="str">
        <f t="shared" si="0"/>
        <v>Thursday</v>
      </c>
      <c r="C249" s="48" t="s">
        <v>48</v>
      </c>
      <c r="D249" s="50" t="s">
        <v>49</v>
      </c>
      <c r="E249" s="51" t="s">
        <v>50</v>
      </c>
      <c r="F249" s="52"/>
      <c r="G249" s="52" t="s">
        <v>52</v>
      </c>
      <c r="H249" s="52" t="s">
        <v>52</v>
      </c>
      <c r="I249" s="52" t="s">
        <v>52</v>
      </c>
      <c r="J249" s="52" t="s">
        <v>52</v>
      </c>
      <c r="K249" s="52" t="s">
        <v>52</v>
      </c>
      <c r="L249" s="53">
        <f t="shared" ref="L249:P249" si="252">IF(AND($E249="In Session",G249="Yes"),1,IF(AND($E249="In Session",G249="Half Day"),0.5,0))</f>
        <v>1</v>
      </c>
      <c r="M249" s="53">
        <f t="shared" si="252"/>
        <v>1</v>
      </c>
      <c r="N249" s="53">
        <f t="shared" si="252"/>
        <v>1</v>
      </c>
      <c r="O249" s="53">
        <f t="shared" si="252"/>
        <v>1</v>
      </c>
      <c r="P249" s="53">
        <f t="shared" si="252"/>
        <v>1</v>
      </c>
      <c r="Q249" s="53">
        <f t="shared" si="2"/>
        <v>1</v>
      </c>
      <c r="R249" s="54">
        <f t="array" ref="R249">IF(L249&gt;0,L249*_xlfn.XLOOKUP(R$1,'Instructional Time Calc'!$A:$A,'Instructional Time Calc'!$H:$H,"?"),0)</f>
        <v>6.2500000000000009</v>
      </c>
      <c r="S249" s="54">
        <f t="array" ref="S249">IF(M249&gt;0,M249*_xlfn.XLOOKUP(S$1,'Instructional Time Calc'!$A:$A,'Instructional Time Calc'!$H:$H,"?"),0)</f>
        <v>6.5000000000000009</v>
      </c>
      <c r="T249" s="54">
        <f t="array" ref="T249">IF(N249&gt;0,N249*_xlfn.XLOOKUP(T$1,'Instructional Time Calc'!$A:$A,'Instructional Time Calc'!$H:$H,"?"),0)</f>
        <v>6.5000000000000009</v>
      </c>
      <c r="U249" s="54">
        <f t="array" ref="U249">IF(O249&gt;0,O249*_xlfn.XLOOKUP(U$1,'Instructional Time Calc'!$A:$A,'Instructional Time Calc'!$H:$H,"?"),0)</f>
        <v>6.6666666666666679</v>
      </c>
      <c r="V249" s="54">
        <f t="array" ref="V249">IF(P249&gt;0,P249*_xlfn.XLOOKUP(V$1,'Instructional Time Calc'!$A:$A,'Instructional Time Calc'!$H:$H,"?"),0)</f>
        <v>7.1666666666666661</v>
      </c>
      <c r="W249" s="54">
        <f t="array" ref="W249">IF(Q249&gt;0,Q249*_xlfn.XLOOKUP(W$1,'Instructional Time Calc'!$A:$A,'Instructional Time Calc'!$H:$H,"?"),0)</f>
        <v>7.1666666666666661</v>
      </c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</row>
    <row r="250" spans="1:39" ht="14.4" x14ac:dyDescent="0.3">
      <c r="A250" s="82">
        <v>46521</v>
      </c>
      <c r="B250" s="83" t="str">
        <f t="shared" si="0"/>
        <v>Friday</v>
      </c>
      <c r="C250" s="83" t="s">
        <v>48</v>
      </c>
      <c r="D250" s="84" t="s">
        <v>49</v>
      </c>
      <c r="E250" s="85" t="s">
        <v>50</v>
      </c>
      <c r="F250" s="85"/>
      <c r="G250" s="59" t="s">
        <v>76</v>
      </c>
      <c r="H250" s="59" t="s">
        <v>76</v>
      </c>
      <c r="I250" s="59" t="s">
        <v>52</v>
      </c>
      <c r="J250" s="59" t="s">
        <v>52</v>
      </c>
      <c r="K250" s="59" t="s">
        <v>52</v>
      </c>
      <c r="L250" s="62">
        <f t="shared" ref="L250:P250" si="253">IF(AND($E250="In Session",G250="Yes"),1,IF(AND($E250="In Session",G250="Half Day"),0.5,0))</f>
        <v>0</v>
      </c>
      <c r="M250" s="62">
        <f t="shared" si="253"/>
        <v>0</v>
      </c>
      <c r="N250" s="62">
        <f t="shared" si="253"/>
        <v>1</v>
      </c>
      <c r="O250" s="62">
        <f t="shared" si="253"/>
        <v>1</v>
      </c>
      <c r="P250" s="62">
        <f t="shared" si="253"/>
        <v>1</v>
      </c>
      <c r="Q250" s="62">
        <f t="shared" si="2"/>
        <v>1</v>
      </c>
      <c r="R250" s="69">
        <f t="array" ref="R250">IF(L250&gt;0,L250*_xlfn.XLOOKUP(R$1,'Instructional Time Calc'!$A:$A,'Instructional Time Calc'!$H:$H,"?"),0)</f>
        <v>0</v>
      </c>
      <c r="S250" s="69">
        <f t="array" ref="S250">IF(M250&gt;0,M250*_xlfn.XLOOKUP(S$1,'Instructional Time Calc'!$A:$A,'Instructional Time Calc'!$H:$H,"?"),0)</f>
        <v>0</v>
      </c>
      <c r="T250" s="69">
        <f t="array" ref="T250">IF(N250&gt;0,N250*_xlfn.XLOOKUP(T$1,'Instructional Time Calc'!$A:$A,'Instructional Time Calc'!$H:$H,"?"),0)</f>
        <v>6.5000000000000009</v>
      </c>
      <c r="U250" s="69">
        <f t="array" ref="U250">IF(O250&gt;0,O250*_xlfn.XLOOKUP(U$1,'Instructional Time Calc'!$A:$A,'Instructional Time Calc'!$H:$H,"?"),0)</f>
        <v>6.6666666666666679</v>
      </c>
      <c r="V250" s="69">
        <f t="array" ref="V250">IF(P250&gt;0,P250*_xlfn.XLOOKUP(V$1,'Instructional Time Calc'!$A:$A,'Instructional Time Calc'!$H:$H,"?"),0)</f>
        <v>7.1666666666666661</v>
      </c>
      <c r="W250" s="69">
        <f t="array" ref="W250">IF(Q250&gt;0,Q250*_xlfn.XLOOKUP(W$1,'Instructional Time Calc'!$A:$A,'Instructional Time Calc'!$H:$H,"?"),0)</f>
        <v>7.1666666666666661</v>
      </c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</row>
    <row r="251" spans="1:39" ht="14.4" x14ac:dyDescent="0.3">
      <c r="A251" s="95">
        <v>46522</v>
      </c>
      <c r="B251" s="96" t="str">
        <f t="shared" si="0"/>
        <v>Saturday</v>
      </c>
      <c r="C251" s="96" t="s">
        <v>79</v>
      </c>
      <c r="D251" s="97" t="s">
        <v>49</v>
      </c>
      <c r="E251" s="98" t="s">
        <v>76</v>
      </c>
      <c r="F251" s="109"/>
      <c r="G251" s="109"/>
      <c r="H251" s="109"/>
      <c r="I251" s="109"/>
      <c r="J251" s="109"/>
      <c r="K251" s="109"/>
      <c r="L251" s="53">
        <f t="shared" ref="L251:P251" si="254">IF(AND($E251="In Session",G251="Yes"),1,IF(AND($E251="In Session",G251="Half Day"),0.5,0))</f>
        <v>0</v>
      </c>
      <c r="M251" s="53">
        <f t="shared" si="254"/>
        <v>0</v>
      </c>
      <c r="N251" s="53">
        <f t="shared" si="254"/>
        <v>0</v>
      </c>
      <c r="O251" s="53">
        <f t="shared" si="254"/>
        <v>0</v>
      </c>
      <c r="P251" s="53">
        <f t="shared" si="254"/>
        <v>0</v>
      </c>
      <c r="Q251" s="53">
        <f t="shared" si="2"/>
        <v>0</v>
      </c>
      <c r="R251" s="54">
        <f t="array" ref="R251">IF(L251&gt;0,L251*_xlfn.XLOOKUP(R$1,'Instructional Time Calc'!$A:$A,'Instructional Time Calc'!$H:$H,"?"),0)</f>
        <v>0</v>
      </c>
      <c r="S251" s="54">
        <f t="array" ref="S251">IF(M251&gt;0,M251*_xlfn.XLOOKUP(S$1,'Instructional Time Calc'!$A:$A,'Instructional Time Calc'!$H:$H,"?"),0)</f>
        <v>0</v>
      </c>
      <c r="T251" s="54">
        <f t="array" ref="T251">IF(N251&gt;0,N251*_xlfn.XLOOKUP(T$1,'Instructional Time Calc'!$A:$A,'Instructional Time Calc'!$H:$H,"?"),0)</f>
        <v>0</v>
      </c>
      <c r="U251" s="54">
        <f t="array" ref="U251">IF(O251&gt;0,O251*_xlfn.XLOOKUP(U$1,'Instructional Time Calc'!$A:$A,'Instructional Time Calc'!$H:$H,"?"),0)</f>
        <v>0</v>
      </c>
      <c r="V251" s="54">
        <f t="array" ref="V251">IF(P251&gt;0,P251*_xlfn.XLOOKUP(V$1,'Instructional Time Calc'!$A:$A,'Instructional Time Calc'!$H:$H,"?"),0)</f>
        <v>0</v>
      </c>
      <c r="W251" s="54">
        <f t="array" ref="W251">IF(Q251&gt;0,Q251*_xlfn.XLOOKUP(W$1,'Instructional Time Calc'!$A:$A,'Instructional Time Calc'!$H:$H,"?"),0)</f>
        <v>0</v>
      </c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</row>
    <row r="252" spans="1:39" ht="14.4" x14ac:dyDescent="0.3">
      <c r="A252" s="95">
        <v>46523</v>
      </c>
      <c r="B252" s="96" t="str">
        <f t="shared" si="0"/>
        <v>Sunday</v>
      </c>
      <c r="C252" s="96" t="s">
        <v>79</v>
      </c>
      <c r="D252" s="97" t="s">
        <v>49</v>
      </c>
      <c r="E252" s="98" t="s">
        <v>76</v>
      </c>
      <c r="F252" s="100"/>
      <c r="G252" s="100"/>
      <c r="H252" s="100"/>
      <c r="I252" s="100"/>
      <c r="J252" s="100"/>
      <c r="K252" s="100"/>
      <c r="L252" s="62">
        <f t="shared" ref="L252:P252" si="255">IF(AND($E252="In Session",G252="Yes"),1,IF(AND($E252="In Session",G252="Half Day"),0.5,0))</f>
        <v>0</v>
      </c>
      <c r="M252" s="62">
        <f t="shared" si="255"/>
        <v>0</v>
      </c>
      <c r="N252" s="62">
        <f t="shared" si="255"/>
        <v>0</v>
      </c>
      <c r="O252" s="62">
        <f t="shared" si="255"/>
        <v>0</v>
      </c>
      <c r="P252" s="62">
        <f t="shared" si="255"/>
        <v>0</v>
      </c>
      <c r="Q252" s="62">
        <f t="shared" si="2"/>
        <v>0</v>
      </c>
      <c r="R252" s="69">
        <f t="array" ref="R252">IF(L252&gt;0,L252*_xlfn.XLOOKUP(R$1,'Instructional Time Calc'!$A:$A,'Instructional Time Calc'!$H:$H,"?"),0)</f>
        <v>0</v>
      </c>
      <c r="S252" s="69">
        <f t="array" ref="S252">IF(M252&gt;0,M252*_xlfn.XLOOKUP(S$1,'Instructional Time Calc'!$A:$A,'Instructional Time Calc'!$H:$H,"?"),0)</f>
        <v>0</v>
      </c>
      <c r="T252" s="69">
        <f t="array" ref="T252">IF(N252&gt;0,N252*_xlfn.XLOOKUP(T$1,'Instructional Time Calc'!$A:$A,'Instructional Time Calc'!$H:$H,"?"),0)</f>
        <v>0</v>
      </c>
      <c r="U252" s="69">
        <f t="array" ref="U252">IF(O252&gt;0,O252*_xlfn.XLOOKUP(U$1,'Instructional Time Calc'!$A:$A,'Instructional Time Calc'!$H:$H,"?"),0)</f>
        <v>0</v>
      </c>
      <c r="V252" s="69">
        <f t="array" ref="V252">IF(P252&gt;0,P252*_xlfn.XLOOKUP(V$1,'Instructional Time Calc'!$A:$A,'Instructional Time Calc'!$H:$H,"?"),0)</f>
        <v>0</v>
      </c>
      <c r="W252" s="69">
        <f t="array" ref="W252">IF(Q252&gt;0,Q252*_xlfn.XLOOKUP(W$1,'Instructional Time Calc'!$A:$A,'Instructional Time Calc'!$H:$H,"?"),0)</f>
        <v>0</v>
      </c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</row>
    <row r="253" spans="1:39" ht="14.4" x14ac:dyDescent="0.3">
      <c r="A253" s="47">
        <v>46524</v>
      </c>
      <c r="B253" s="48" t="str">
        <f t="shared" si="0"/>
        <v>Monday</v>
      </c>
      <c r="C253" s="48" t="s">
        <v>48</v>
      </c>
      <c r="D253" s="50" t="s">
        <v>49</v>
      </c>
      <c r="E253" s="51" t="s">
        <v>50</v>
      </c>
      <c r="F253" s="52"/>
      <c r="G253" s="52" t="s">
        <v>52</v>
      </c>
      <c r="H253" s="52" t="s">
        <v>52</v>
      </c>
      <c r="I253" s="52" t="s">
        <v>52</v>
      </c>
      <c r="J253" s="52" t="s">
        <v>52</v>
      </c>
      <c r="K253" s="52" t="s">
        <v>52</v>
      </c>
      <c r="L253" s="53">
        <f t="shared" ref="L253:P253" si="256">IF(AND($E253="In Session",G253="Yes"),1,IF(AND($E253="In Session",G253="Half Day"),0.5,0))</f>
        <v>1</v>
      </c>
      <c r="M253" s="53">
        <f t="shared" si="256"/>
        <v>1</v>
      </c>
      <c r="N253" s="53">
        <f t="shared" si="256"/>
        <v>1</v>
      </c>
      <c r="O253" s="53">
        <f t="shared" si="256"/>
        <v>1</v>
      </c>
      <c r="P253" s="53">
        <f t="shared" si="256"/>
        <v>1</v>
      </c>
      <c r="Q253" s="53">
        <f t="shared" si="2"/>
        <v>1</v>
      </c>
      <c r="R253" s="54">
        <f t="array" ref="R253">IF(L253&gt;0,L253*_xlfn.XLOOKUP(R$1,'Instructional Time Calc'!$A:$A,'Instructional Time Calc'!$H:$H,"?"),0)</f>
        <v>6.2500000000000009</v>
      </c>
      <c r="S253" s="54">
        <f t="array" ref="S253">IF(M253&gt;0,M253*_xlfn.XLOOKUP(S$1,'Instructional Time Calc'!$A:$A,'Instructional Time Calc'!$H:$H,"?"),0)</f>
        <v>6.5000000000000009</v>
      </c>
      <c r="T253" s="54">
        <f t="array" ref="T253">IF(N253&gt;0,N253*_xlfn.XLOOKUP(T$1,'Instructional Time Calc'!$A:$A,'Instructional Time Calc'!$H:$H,"?"),0)</f>
        <v>6.5000000000000009</v>
      </c>
      <c r="U253" s="54">
        <f t="array" ref="U253">IF(O253&gt;0,O253*_xlfn.XLOOKUP(U$1,'Instructional Time Calc'!$A:$A,'Instructional Time Calc'!$H:$H,"?"),0)</f>
        <v>6.6666666666666679</v>
      </c>
      <c r="V253" s="54">
        <f t="array" ref="V253">IF(P253&gt;0,P253*_xlfn.XLOOKUP(V$1,'Instructional Time Calc'!$A:$A,'Instructional Time Calc'!$H:$H,"?"),0)</f>
        <v>7.1666666666666661</v>
      </c>
      <c r="W253" s="54">
        <f t="array" ref="W253">IF(Q253&gt;0,Q253*_xlfn.XLOOKUP(W$1,'Instructional Time Calc'!$A:$A,'Instructional Time Calc'!$H:$H,"?"),0)</f>
        <v>7.1666666666666661</v>
      </c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</row>
    <row r="254" spans="1:39" ht="14.4" x14ac:dyDescent="0.3">
      <c r="A254" s="47">
        <v>46525</v>
      </c>
      <c r="B254" s="48" t="str">
        <f t="shared" si="0"/>
        <v>Tuesday</v>
      </c>
      <c r="C254" s="48" t="s">
        <v>48</v>
      </c>
      <c r="D254" s="50" t="s">
        <v>49</v>
      </c>
      <c r="E254" s="51" t="s">
        <v>50</v>
      </c>
      <c r="F254" s="59"/>
      <c r="G254" s="59" t="s">
        <v>52</v>
      </c>
      <c r="H254" s="59" t="s">
        <v>52</v>
      </c>
      <c r="I254" s="59" t="s">
        <v>52</v>
      </c>
      <c r="J254" s="59" t="s">
        <v>52</v>
      </c>
      <c r="K254" s="59" t="s">
        <v>52</v>
      </c>
      <c r="L254" s="62">
        <f t="shared" ref="L254:P254" si="257">IF(AND($E254="In Session",G254="Yes"),1,IF(AND($E254="In Session",G254="Half Day"),0.5,0))</f>
        <v>1</v>
      </c>
      <c r="M254" s="62">
        <f t="shared" si="257"/>
        <v>1</v>
      </c>
      <c r="N254" s="62">
        <f t="shared" si="257"/>
        <v>1</v>
      </c>
      <c r="O254" s="62">
        <f t="shared" si="257"/>
        <v>1</v>
      </c>
      <c r="P254" s="62">
        <f t="shared" si="257"/>
        <v>1</v>
      </c>
      <c r="Q254" s="62">
        <f t="shared" si="2"/>
        <v>1</v>
      </c>
      <c r="R254" s="69">
        <f t="array" ref="R254">IF(L254&gt;0,L254*_xlfn.XLOOKUP(R$1,'Instructional Time Calc'!$A:$A,'Instructional Time Calc'!$H:$H,"?"),0)</f>
        <v>6.2500000000000009</v>
      </c>
      <c r="S254" s="69">
        <f t="array" ref="S254">IF(M254&gt;0,M254*_xlfn.XLOOKUP(S$1,'Instructional Time Calc'!$A:$A,'Instructional Time Calc'!$H:$H,"?"),0)</f>
        <v>6.5000000000000009</v>
      </c>
      <c r="T254" s="69">
        <f t="array" ref="T254">IF(N254&gt;0,N254*_xlfn.XLOOKUP(T$1,'Instructional Time Calc'!$A:$A,'Instructional Time Calc'!$H:$H,"?"),0)</f>
        <v>6.5000000000000009</v>
      </c>
      <c r="U254" s="69">
        <f t="array" ref="U254">IF(O254&gt;0,O254*_xlfn.XLOOKUP(U$1,'Instructional Time Calc'!$A:$A,'Instructional Time Calc'!$H:$H,"?"),0)</f>
        <v>6.6666666666666679</v>
      </c>
      <c r="V254" s="69">
        <f t="array" ref="V254">IF(P254&gt;0,P254*_xlfn.XLOOKUP(V$1,'Instructional Time Calc'!$A:$A,'Instructional Time Calc'!$H:$H,"?"),0)</f>
        <v>7.1666666666666661</v>
      </c>
      <c r="W254" s="69">
        <f t="array" ref="W254">IF(Q254&gt;0,Q254*_xlfn.XLOOKUP(W$1,'Instructional Time Calc'!$A:$A,'Instructional Time Calc'!$H:$H,"?"),0)</f>
        <v>7.1666666666666661</v>
      </c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</row>
    <row r="255" spans="1:39" ht="14.4" x14ac:dyDescent="0.3">
      <c r="A255" s="47">
        <v>46526</v>
      </c>
      <c r="B255" s="48" t="str">
        <f t="shared" si="0"/>
        <v>Wednesday</v>
      </c>
      <c r="C255" s="48" t="s">
        <v>48</v>
      </c>
      <c r="D255" s="50" t="s">
        <v>49</v>
      </c>
      <c r="E255" s="51" t="s">
        <v>50</v>
      </c>
      <c r="F255" s="52"/>
      <c r="G255" s="52" t="s">
        <v>52</v>
      </c>
      <c r="H255" s="52" t="s">
        <v>52</v>
      </c>
      <c r="I255" s="52" t="s">
        <v>52</v>
      </c>
      <c r="J255" s="52" t="s">
        <v>52</v>
      </c>
      <c r="K255" s="52" t="s">
        <v>52</v>
      </c>
      <c r="L255" s="53">
        <f t="shared" ref="L255:P255" si="258">IF(AND($E255="In Session",G255="Yes"),1,IF(AND($E255="In Session",G255="Half Day"),0.5,0))</f>
        <v>1</v>
      </c>
      <c r="M255" s="53">
        <f t="shared" si="258"/>
        <v>1</v>
      </c>
      <c r="N255" s="53">
        <f t="shared" si="258"/>
        <v>1</v>
      </c>
      <c r="O255" s="53">
        <f t="shared" si="258"/>
        <v>1</v>
      </c>
      <c r="P255" s="53">
        <f t="shared" si="258"/>
        <v>1</v>
      </c>
      <c r="Q255" s="53">
        <f t="shared" si="2"/>
        <v>1</v>
      </c>
      <c r="R255" s="54">
        <f t="array" ref="R255">IF(L255&gt;0,L255*_xlfn.XLOOKUP(R$1,'Instructional Time Calc'!$A:$A,'Instructional Time Calc'!$H:$H,"?"),0)</f>
        <v>6.2500000000000009</v>
      </c>
      <c r="S255" s="54">
        <f t="array" ref="S255">IF(M255&gt;0,M255*_xlfn.XLOOKUP(S$1,'Instructional Time Calc'!$A:$A,'Instructional Time Calc'!$H:$H,"?"),0)</f>
        <v>6.5000000000000009</v>
      </c>
      <c r="T255" s="54">
        <f t="array" ref="T255">IF(N255&gt;0,N255*_xlfn.XLOOKUP(T$1,'Instructional Time Calc'!$A:$A,'Instructional Time Calc'!$H:$H,"?"),0)</f>
        <v>6.5000000000000009</v>
      </c>
      <c r="U255" s="54">
        <f t="array" ref="U255">IF(O255&gt;0,O255*_xlfn.XLOOKUP(U$1,'Instructional Time Calc'!$A:$A,'Instructional Time Calc'!$H:$H,"?"),0)</f>
        <v>6.6666666666666679</v>
      </c>
      <c r="V255" s="54">
        <f t="array" ref="V255">IF(P255&gt;0,P255*_xlfn.XLOOKUP(V$1,'Instructional Time Calc'!$A:$A,'Instructional Time Calc'!$H:$H,"?"),0)</f>
        <v>7.1666666666666661</v>
      </c>
      <c r="W255" s="54">
        <f t="array" ref="W255">IF(Q255&gt;0,Q255*_xlfn.XLOOKUP(W$1,'Instructional Time Calc'!$A:$A,'Instructional Time Calc'!$H:$H,"?"),0)</f>
        <v>7.1666666666666661</v>
      </c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</row>
    <row r="256" spans="1:39" ht="14.4" x14ac:dyDescent="0.3">
      <c r="A256" s="47">
        <v>46527</v>
      </c>
      <c r="B256" s="48" t="str">
        <f t="shared" si="0"/>
        <v>Thursday</v>
      </c>
      <c r="C256" s="48" t="s">
        <v>48</v>
      </c>
      <c r="D256" s="50" t="s">
        <v>49</v>
      </c>
      <c r="E256" s="51" t="s">
        <v>50</v>
      </c>
      <c r="F256" s="59"/>
      <c r="G256" s="59" t="s">
        <v>52</v>
      </c>
      <c r="H256" s="59" t="s">
        <v>52</v>
      </c>
      <c r="I256" s="59" t="s">
        <v>52</v>
      </c>
      <c r="J256" s="59" t="s">
        <v>52</v>
      </c>
      <c r="K256" s="59" t="s">
        <v>52</v>
      </c>
      <c r="L256" s="62">
        <f t="shared" ref="L256:P256" si="259">IF(AND($E256="In Session",G256="Yes"),1,IF(AND($E256="In Session",G256="Half Day"),0.5,0))</f>
        <v>1</v>
      </c>
      <c r="M256" s="62">
        <f t="shared" si="259"/>
        <v>1</v>
      </c>
      <c r="N256" s="62">
        <f t="shared" si="259"/>
        <v>1</v>
      </c>
      <c r="O256" s="62">
        <f t="shared" si="259"/>
        <v>1</v>
      </c>
      <c r="P256" s="62">
        <f t="shared" si="259"/>
        <v>1</v>
      </c>
      <c r="Q256" s="62">
        <f t="shared" si="2"/>
        <v>1</v>
      </c>
      <c r="R256" s="69">
        <f t="array" ref="R256">IF(L256&gt;0,L256*_xlfn.XLOOKUP(R$1,'Instructional Time Calc'!$A:$A,'Instructional Time Calc'!$H:$H,"?"),0)</f>
        <v>6.2500000000000009</v>
      </c>
      <c r="S256" s="69">
        <f t="array" ref="S256">IF(M256&gt;0,M256*_xlfn.XLOOKUP(S$1,'Instructional Time Calc'!$A:$A,'Instructional Time Calc'!$H:$H,"?"),0)</f>
        <v>6.5000000000000009</v>
      </c>
      <c r="T256" s="69">
        <f t="array" ref="T256">IF(N256&gt;0,N256*_xlfn.XLOOKUP(T$1,'Instructional Time Calc'!$A:$A,'Instructional Time Calc'!$H:$H,"?"),0)</f>
        <v>6.5000000000000009</v>
      </c>
      <c r="U256" s="69">
        <f t="array" ref="U256">IF(O256&gt;0,O256*_xlfn.XLOOKUP(U$1,'Instructional Time Calc'!$A:$A,'Instructional Time Calc'!$H:$H,"?"),0)</f>
        <v>6.6666666666666679</v>
      </c>
      <c r="V256" s="69">
        <f t="array" ref="V256">IF(P256&gt;0,P256*_xlfn.XLOOKUP(V$1,'Instructional Time Calc'!$A:$A,'Instructional Time Calc'!$H:$H,"?"),0)</f>
        <v>7.1666666666666661</v>
      </c>
      <c r="W256" s="69">
        <f t="array" ref="W256">IF(Q256&gt;0,Q256*_xlfn.XLOOKUP(W$1,'Instructional Time Calc'!$A:$A,'Instructional Time Calc'!$H:$H,"?"),0)</f>
        <v>7.1666666666666661</v>
      </c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</row>
    <row r="257" spans="1:39" ht="14.4" x14ac:dyDescent="0.3">
      <c r="A257" s="82">
        <v>46528</v>
      </c>
      <c r="B257" s="83" t="str">
        <f t="shared" ref="B257:B264" si="260">TEXT(A257,"dddd")</f>
        <v>Friday</v>
      </c>
      <c r="C257" s="83" t="s">
        <v>48</v>
      </c>
      <c r="D257" s="84" t="s">
        <v>49</v>
      </c>
      <c r="E257" s="85" t="s">
        <v>50</v>
      </c>
      <c r="F257" s="85"/>
      <c r="G257" s="52" t="s">
        <v>76</v>
      </c>
      <c r="H257" s="52" t="s">
        <v>76</v>
      </c>
      <c r="I257" s="52" t="s">
        <v>52</v>
      </c>
      <c r="J257" s="52" t="s">
        <v>52</v>
      </c>
      <c r="K257" s="52" t="s">
        <v>52</v>
      </c>
      <c r="L257" s="53">
        <f t="shared" ref="L257:P257" si="261">IF(AND($E257="In Session",G257="Yes"),1,IF(AND($E257="In Session",G257="Half Day"),0.5,0))</f>
        <v>0</v>
      </c>
      <c r="M257" s="53">
        <f t="shared" si="261"/>
        <v>0</v>
      </c>
      <c r="N257" s="53">
        <f t="shared" si="261"/>
        <v>1</v>
      </c>
      <c r="O257" s="53">
        <f t="shared" si="261"/>
        <v>1</v>
      </c>
      <c r="P257" s="53">
        <f t="shared" si="261"/>
        <v>1</v>
      </c>
      <c r="Q257" s="53">
        <f t="shared" ref="Q257:Q264" si="262">IF(AND($E257="In Session",K257="Yes"),1,IF(AND($E257="In Session",K257="Half Day"),0.5,0))</f>
        <v>1</v>
      </c>
      <c r="R257" s="54">
        <f t="array" ref="R257">IF(L257&gt;0,L257*_xlfn.XLOOKUP(R$1,'Instructional Time Calc'!$A:$A,'Instructional Time Calc'!$H:$H,"?"),0)</f>
        <v>0</v>
      </c>
      <c r="S257" s="54">
        <f t="array" ref="S257">IF(M257&gt;0,M257*_xlfn.XLOOKUP(S$1,'Instructional Time Calc'!$A:$A,'Instructional Time Calc'!$H:$H,"?"),0)</f>
        <v>0</v>
      </c>
      <c r="T257" s="54">
        <f t="array" ref="T257">IF(N257&gt;0,N257*_xlfn.XLOOKUP(T$1,'Instructional Time Calc'!$A:$A,'Instructional Time Calc'!$H:$H,"?"),0)</f>
        <v>6.5000000000000009</v>
      </c>
      <c r="U257" s="54">
        <f t="array" ref="U257">IF(O257&gt;0,O257*_xlfn.XLOOKUP(U$1,'Instructional Time Calc'!$A:$A,'Instructional Time Calc'!$H:$H,"?"),0)</f>
        <v>6.6666666666666679</v>
      </c>
      <c r="V257" s="54">
        <f t="array" ref="V257">IF(P257&gt;0,P257*_xlfn.XLOOKUP(V$1,'Instructional Time Calc'!$A:$A,'Instructional Time Calc'!$H:$H,"?"),0)</f>
        <v>7.1666666666666661</v>
      </c>
      <c r="W257" s="54">
        <f t="array" ref="W257">IF(Q257&gt;0,Q257*_xlfn.XLOOKUP(W$1,'Instructional Time Calc'!$A:$A,'Instructional Time Calc'!$H:$H,"?"),0)</f>
        <v>7.1666666666666661</v>
      </c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</row>
    <row r="258" spans="1:39" ht="14.4" x14ac:dyDescent="0.3">
      <c r="A258" s="95">
        <v>46529</v>
      </c>
      <c r="B258" s="96" t="str">
        <f t="shared" si="260"/>
        <v>Saturday</v>
      </c>
      <c r="C258" s="96" t="s">
        <v>79</v>
      </c>
      <c r="D258" s="97" t="s">
        <v>49</v>
      </c>
      <c r="E258" s="98" t="s">
        <v>76</v>
      </c>
      <c r="F258" s="100"/>
      <c r="G258" s="100"/>
      <c r="H258" s="100"/>
      <c r="I258" s="100"/>
      <c r="J258" s="100"/>
      <c r="K258" s="100"/>
      <c r="L258" s="62">
        <f t="shared" ref="L258:P258" si="263">IF(AND($E258="In Session",G258="Yes"),1,IF(AND($E258="In Session",G258="Half Day"),0.5,0))</f>
        <v>0</v>
      </c>
      <c r="M258" s="62">
        <f t="shared" si="263"/>
        <v>0</v>
      </c>
      <c r="N258" s="62">
        <f t="shared" si="263"/>
        <v>0</v>
      </c>
      <c r="O258" s="62">
        <f t="shared" si="263"/>
        <v>0</v>
      </c>
      <c r="P258" s="62">
        <f t="shared" si="263"/>
        <v>0</v>
      </c>
      <c r="Q258" s="62">
        <f t="shared" si="262"/>
        <v>0</v>
      </c>
      <c r="R258" s="69">
        <f t="array" ref="R258">IF(L258&gt;0,L258*_xlfn.XLOOKUP(R$1,'Instructional Time Calc'!$A:$A,'Instructional Time Calc'!$H:$H,"?"),0)</f>
        <v>0</v>
      </c>
      <c r="S258" s="69">
        <f t="array" ref="S258">IF(M258&gt;0,M258*_xlfn.XLOOKUP(S$1,'Instructional Time Calc'!$A:$A,'Instructional Time Calc'!$H:$H,"?"),0)</f>
        <v>0</v>
      </c>
      <c r="T258" s="69">
        <f t="array" ref="T258">IF(N258&gt;0,N258*_xlfn.XLOOKUP(T$1,'Instructional Time Calc'!$A:$A,'Instructional Time Calc'!$H:$H,"?"),0)</f>
        <v>0</v>
      </c>
      <c r="U258" s="69">
        <f t="array" ref="U258">IF(O258&gt;0,O258*_xlfn.XLOOKUP(U$1,'Instructional Time Calc'!$A:$A,'Instructional Time Calc'!$H:$H,"?"),0)</f>
        <v>0</v>
      </c>
      <c r="V258" s="69">
        <f t="array" ref="V258">IF(P258&gt;0,P258*_xlfn.XLOOKUP(V$1,'Instructional Time Calc'!$A:$A,'Instructional Time Calc'!$H:$H,"?"),0)</f>
        <v>0</v>
      </c>
      <c r="W258" s="69">
        <f t="array" ref="W258">IF(Q258&gt;0,Q258*_xlfn.XLOOKUP(W$1,'Instructional Time Calc'!$A:$A,'Instructional Time Calc'!$H:$H,"?"),0)</f>
        <v>0</v>
      </c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</row>
    <row r="259" spans="1:39" ht="14.4" x14ac:dyDescent="0.3">
      <c r="A259" s="95">
        <v>46530</v>
      </c>
      <c r="B259" s="96" t="str">
        <f t="shared" si="260"/>
        <v>Sunday</v>
      </c>
      <c r="C259" s="96" t="s">
        <v>79</v>
      </c>
      <c r="D259" s="97" t="s">
        <v>49</v>
      </c>
      <c r="E259" s="98" t="s">
        <v>76</v>
      </c>
      <c r="F259" s="109"/>
      <c r="G259" s="109"/>
      <c r="H259" s="109"/>
      <c r="I259" s="109"/>
      <c r="J259" s="109"/>
      <c r="K259" s="109"/>
      <c r="L259" s="53">
        <f t="shared" ref="L259:P259" si="264">IF(AND($E259="In Session",G259="Yes"),1,IF(AND($E259="In Session",G259="Half Day"),0.5,0))</f>
        <v>0</v>
      </c>
      <c r="M259" s="53">
        <f t="shared" si="264"/>
        <v>0</v>
      </c>
      <c r="N259" s="53">
        <f t="shared" si="264"/>
        <v>0</v>
      </c>
      <c r="O259" s="53">
        <f t="shared" si="264"/>
        <v>0</v>
      </c>
      <c r="P259" s="53">
        <f t="shared" si="264"/>
        <v>0</v>
      </c>
      <c r="Q259" s="53">
        <f t="shared" si="262"/>
        <v>0</v>
      </c>
      <c r="R259" s="54">
        <f t="array" ref="R259">IF(L259&gt;0,L259*_xlfn.XLOOKUP(R$1,'Instructional Time Calc'!$A:$A,'Instructional Time Calc'!$H:$H,"?"),0)</f>
        <v>0</v>
      </c>
      <c r="S259" s="54">
        <f t="array" ref="S259">IF(M259&gt;0,M259*_xlfn.XLOOKUP(S$1,'Instructional Time Calc'!$A:$A,'Instructional Time Calc'!$H:$H,"?"),0)</f>
        <v>0</v>
      </c>
      <c r="T259" s="54">
        <f t="array" ref="T259">IF(N259&gt;0,N259*_xlfn.XLOOKUP(T$1,'Instructional Time Calc'!$A:$A,'Instructional Time Calc'!$H:$H,"?"),0)</f>
        <v>0</v>
      </c>
      <c r="U259" s="54">
        <f t="array" ref="U259">IF(O259&gt;0,O259*_xlfn.XLOOKUP(U$1,'Instructional Time Calc'!$A:$A,'Instructional Time Calc'!$H:$H,"?"),0)</f>
        <v>0</v>
      </c>
      <c r="V259" s="54">
        <f t="array" ref="V259">IF(P259&gt;0,P259*_xlfn.XLOOKUP(V$1,'Instructional Time Calc'!$A:$A,'Instructional Time Calc'!$H:$H,"?"),0)</f>
        <v>0</v>
      </c>
      <c r="W259" s="54">
        <f t="array" ref="W259">IF(Q259&gt;0,Q259*_xlfn.XLOOKUP(W$1,'Instructional Time Calc'!$A:$A,'Instructional Time Calc'!$H:$H,"?"),0)</f>
        <v>0</v>
      </c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</row>
    <row r="260" spans="1:39" ht="14.4" x14ac:dyDescent="0.3">
      <c r="A260" s="47">
        <v>46531</v>
      </c>
      <c r="B260" s="48" t="str">
        <f t="shared" si="260"/>
        <v>Monday</v>
      </c>
      <c r="C260" s="48" t="s">
        <v>48</v>
      </c>
      <c r="D260" s="50" t="s">
        <v>49</v>
      </c>
      <c r="E260" s="51" t="s">
        <v>50</v>
      </c>
      <c r="F260" s="59"/>
      <c r="G260" s="59" t="s">
        <v>52</v>
      </c>
      <c r="H260" s="59" t="s">
        <v>52</v>
      </c>
      <c r="I260" s="59" t="s">
        <v>52</v>
      </c>
      <c r="J260" s="59" t="s">
        <v>52</v>
      </c>
      <c r="K260" s="59" t="s">
        <v>52</v>
      </c>
      <c r="L260" s="62">
        <f t="shared" ref="L260:P260" si="265">IF(AND($E260="In Session",G260="Yes"),1,IF(AND($E260="In Session",G260="Half Day"),0.5,0))</f>
        <v>1</v>
      </c>
      <c r="M260" s="62">
        <f t="shared" si="265"/>
        <v>1</v>
      </c>
      <c r="N260" s="62">
        <f t="shared" si="265"/>
        <v>1</v>
      </c>
      <c r="O260" s="62">
        <f t="shared" si="265"/>
        <v>1</v>
      </c>
      <c r="P260" s="62">
        <f t="shared" si="265"/>
        <v>1</v>
      </c>
      <c r="Q260" s="62">
        <f t="shared" si="262"/>
        <v>1</v>
      </c>
      <c r="R260" s="69">
        <f t="array" ref="R260">IF(L260&gt;0,L260*_xlfn.XLOOKUP(R$1,'Instructional Time Calc'!$A:$A,'Instructional Time Calc'!$H:$H,"?"),0)</f>
        <v>6.2500000000000009</v>
      </c>
      <c r="S260" s="69">
        <f t="array" ref="S260">IF(M260&gt;0,M260*_xlfn.XLOOKUP(S$1,'Instructional Time Calc'!$A:$A,'Instructional Time Calc'!$H:$H,"?"),0)</f>
        <v>6.5000000000000009</v>
      </c>
      <c r="T260" s="69">
        <f t="array" ref="T260">IF(N260&gt;0,N260*_xlfn.XLOOKUP(T$1,'Instructional Time Calc'!$A:$A,'Instructional Time Calc'!$H:$H,"?"),0)</f>
        <v>6.5000000000000009</v>
      </c>
      <c r="U260" s="69">
        <f t="array" ref="U260">IF(O260&gt;0,O260*_xlfn.XLOOKUP(U$1,'Instructional Time Calc'!$A:$A,'Instructional Time Calc'!$H:$H,"?"),0)</f>
        <v>6.6666666666666679</v>
      </c>
      <c r="V260" s="69">
        <f t="array" ref="V260">IF(P260&gt;0,P260*_xlfn.XLOOKUP(V$1,'Instructional Time Calc'!$A:$A,'Instructional Time Calc'!$H:$H,"?"),0)</f>
        <v>7.1666666666666661</v>
      </c>
      <c r="W260" s="69">
        <f t="array" ref="W260">IF(Q260&gt;0,Q260*_xlfn.XLOOKUP(W$1,'Instructional Time Calc'!$A:$A,'Instructional Time Calc'!$H:$H,"?"),0)</f>
        <v>7.1666666666666661</v>
      </c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</row>
    <row r="261" spans="1:39" ht="14.4" x14ac:dyDescent="0.3">
      <c r="A261" s="47">
        <v>46532</v>
      </c>
      <c r="B261" s="48" t="str">
        <f t="shared" si="260"/>
        <v>Tuesday</v>
      </c>
      <c r="C261" s="48" t="s">
        <v>48</v>
      </c>
      <c r="D261" s="50" t="s">
        <v>49</v>
      </c>
      <c r="E261" s="51" t="s">
        <v>50</v>
      </c>
      <c r="F261" s="52" t="s">
        <v>188</v>
      </c>
      <c r="G261" s="52" t="s">
        <v>52</v>
      </c>
      <c r="H261" s="52" t="s">
        <v>52</v>
      </c>
      <c r="I261" s="52" t="s">
        <v>52</v>
      </c>
      <c r="J261" s="52" t="s">
        <v>52</v>
      </c>
      <c r="K261" s="52" t="s">
        <v>52</v>
      </c>
      <c r="L261" s="53">
        <f t="shared" ref="L261:P261" si="266">IF(AND($E261="In Session",G261="Yes"),1,IF(AND($E261="In Session",G261="Half Day"),0.5,0))</f>
        <v>1</v>
      </c>
      <c r="M261" s="53">
        <f t="shared" si="266"/>
        <v>1</v>
      </c>
      <c r="N261" s="53">
        <f t="shared" si="266"/>
        <v>1</v>
      </c>
      <c r="O261" s="53">
        <f t="shared" si="266"/>
        <v>1</v>
      </c>
      <c r="P261" s="53">
        <f t="shared" si="266"/>
        <v>1</v>
      </c>
      <c r="Q261" s="53">
        <f t="shared" si="262"/>
        <v>1</v>
      </c>
      <c r="R261" s="54">
        <f t="array" ref="R261">IF(L261&gt;0,L261*_xlfn.XLOOKUP(R$1,'Instructional Time Calc'!$A:$A,'Instructional Time Calc'!$H:$H,"?"),0)</f>
        <v>6.2500000000000009</v>
      </c>
      <c r="S261" s="54">
        <f t="array" ref="S261">IF(M261&gt;0,M261*_xlfn.XLOOKUP(S$1,'Instructional Time Calc'!$A:$A,'Instructional Time Calc'!$H:$H,"?"),0)</f>
        <v>6.5000000000000009</v>
      </c>
      <c r="T261" s="54">
        <f t="array" ref="T261">IF(N261&gt;0,N261*_xlfn.XLOOKUP(T$1,'Instructional Time Calc'!$A:$A,'Instructional Time Calc'!$H:$H,"?"),0)</f>
        <v>6.5000000000000009</v>
      </c>
      <c r="U261" s="54">
        <f t="array" ref="U261">IF(O261&gt;0,O261*_xlfn.XLOOKUP(U$1,'Instructional Time Calc'!$A:$A,'Instructional Time Calc'!$H:$H,"?"),0)</f>
        <v>6.6666666666666679</v>
      </c>
      <c r="V261" s="54">
        <f t="array" ref="V261">IF(P261&gt;0,P261*_xlfn.XLOOKUP(V$1,'Instructional Time Calc'!$A:$A,'Instructional Time Calc'!$H:$H,"?"),0)</f>
        <v>7.1666666666666661</v>
      </c>
      <c r="W261" s="54">
        <f t="array" ref="W261">IF(Q261&gt;0,Q261*_xlfn.XLOOKUP(W$1,'Instructional Time Calc'!$A:$A,'Instructional Time Calc'!$H:$H,"?"),0)</f>
        <v>7.1666666666666661</v>
      </c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</row>
    <row r="262" spans="1:39" ht="14.4" x14ac:dyDescent="0.3">
      <c r="A262" s="47">
        <v>46533</v>
      </c>
      <c r="B262" s="48" t="str">
        <f t="shared" si="260"/>
        <v>Wednesday</v>
      </c>
      <c r="C262" s="48" t="s">
        <v>48</v>
      </c>
      <c r="D262" s="50" t="s">
        <v>49</v>
      </c>
      <c r="E262" s="51" t="s">
        <v>50</v>
      </c>
      <c r="F262" s="59"/>
      <c r="G262" s="59" t="s">
        <v>52</v>
      </c>
      <c r="H262" s="59" t="s">
        <v>52</v>
      </c>
      <c r="I262" s="59" t="s">
        <v>52</v>
      </c>
      <c r="J262" s="59" t="s">
        <v>52</v>
      </c>
      <c r="K262" s="59" t="s">
        <v>52</v>
      </c>
      <c r="L262" s="62">
        <f t="shared" ref="L262:P262" si="267">IF(AND($E262="In Session",G262="Yes"),1,IF(AND($E262="In Session",G262="Half Day"),0.5,0))</f>
        <v>1</v>
      </c>
      <c r="M262" s="62">
        <f t="shared" si="267"/>
        <v>1</v>
      </c>
      <c r="N262" s="62">
        <f t="shared" si="267"/>
        <v>1</v>
      </c>
      <c r="O262" s="62">
        <f t="shared" si="267"/>
        <v>1</v>
      </c>
      <c r="P262" s="62">
        <f t="shared" si="267"/>
        <v>1</v>
      </c>
      <c r="Q262" s="62">
        <f t="shared" si="262"/>
        <v>1</v>
      </c>
      <c r="R262" s="69">
        <f t="array" ref="R262">IF(L262&gt;0,L262*_xlfn.XLOOKUP(R$1,'Instructional Time Calc'!$A:$A,'Instructional Time Calc'!$H:$H,"?"),0)</f>
        <v>6.2500000000000009</v>
      </c>
      <c r="S262" s="69">
        <f t="array" ref="S262">IF(M262&gt;0,M262*_xlfn.XLOOKUP(S$1,'Instructional Time Calc'!$A:$A,'Instructional Time Calc'!$H:$H,"?"),0)</f>
        <v>6.5000000000000009</v>
      </c>
      <c r="T262" s="69">
        <f t="array" ref="T262">IF(N262&gt;0,N262*_xlfn.XLOOKUP(T$1,'Instructional Time Calc'!$A:$A,'Instructional Time Calc'!$H:$H,"?"),0)</f>
        <v>6.5000000000000009</v>
      </c>
      <c r="U262" s="69">
        <f t="array" ref="U262">IF(O262&gt;0,O262*_xlfn.XLOOKUP(U$1,'Instructional Time Calc'!$A:$A,'Instructional Time Calc'!$H:$H,"?"),0)</f>
        <v>6.6666666666666679</v>
      </c>
      <c r="V262" s="69">
        <f t="array" ref="V262">IF(P262&gt;0,P262*_xlfn.XLOOKUP(V$1,'Instructional Time Calc'!$A:$A,'Instructional Time Calc'!$H:$H,"?"),0)</f>
        <v>7.1666666666666661</v>
      </c>
      <c r="W262" s="69">
        <f t="array" ref="W262">IF(Q262&gt;0,Q262*_xlfn.XLOOKUP(W$1,'Instructional Time Calc'!$A:$A,'Instructional Time Calc'!$H:$H,"?"),0)</f>
        <v>7.1666666666666661</v>
      </c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</row>
    <row r="263" spans="1:39" ht="14.4" x14ac:dyDescent="0.3">
      <c r="A263" s="22">
        <v>46534</v>
      </c>
      <c r="B263" s="31" t="str">
        <f t="shared" si="260"/>
        <v>Thursday</v>
      </c>
      <c r="C263" s="31" t="s">
        <v>48</v>
      </c>
      <c r="D263" s="32" t="s">
        <v>49</v>
      </c>
      <c r="E263" s="33" t="s">
        <v>50</v>
      </c>
      <c r="F263" s="33" t="s">
        <v>189</v>
      </c>
      <c r="G263" s="52" t="s">
        <v>52</v>
      </c>
      <c r="H263" s="52" t="s">
        <v>52</v>
      </c>
      <c r="I263" s="52" t="s">
        <v>52</v>
      </c>
      <c r="J263" s="52" t="s">
        <v>52</v>
      </c>
      <c r="K263" s="52" t="s">
        <v>52</v>
      </c>
      <c r="L263" s="53">
        <f t="shared" ref="L263:P263" si="268">IF(AND($E263="In Session",G263="Yes"),1,IF(AND($E263="In Session",G263="Half Day"),0.5,0))</f>
        <v>1</v>
      </c>
      <c r="M263" s="53">
        <f t="shared" si="268"/>
        <v>1</v>
      </c>
      <c r="N263" s="53">
        <f t="shared" si="268"/>
        <v>1</v>
      </c>
      <c r="O263" s="53">
        <f t="shared" si="268"/>
        <v>1</v>
      </c>
      <c r="P263" s="53">
        <f t="shared" si="268"/>
        <v>1</v>
      </c>
      <c r="Q263" s="53">
        <f t="shared" si="262"/>
        <v>1</v>
      </c>
      <c r="R263" s="54">
        <f t="array" ref="R263">IF(L263&gt;0,L263*_xlfn.XLOOKUP(R$1,'Instructional Time Calc'!$A:$A,'Instructional Time Calc'!$H:$H,"?"),0)</f>
        <v>6.2500000000000009</v>
      </c>
      <c r="S263" s="54">
        <f t="array" ref="S263">IF(M263&gt;0,M263*_xlfn.XLOOKUP(S$1,'Instructional Time Calc'!$A:$A,'Instructional Time Calc'!$H:$H,"?"),0)</f>
        <v>6.5000000000000009</v>
      </c>
      <c r="T263" s="54">
        <f t="array" ref="T263">IF(N263&gt;0,N263*_xlfn.XLOOKUP(T$1,'Instructional Time Calc'!$A:$A,'Instructional Time Calc'!$H:$H,"?"),0)</f>
        <v>6.5000000000000009</v>
      </c>
      <c r="U263" s="54">
        <f t="array" ref="U263">IF(O263&gt;0,O263*_xlfn.XLOOKUP(U$1,'Instructional Time Calc'!$A:$A,'Instructional Time Calc'!$H:$H,"?"),0)</f>
        <v>6.6666666666666679</v>
      </c>
      <c r="V263" s="54">
        <f t="array" ref="V263">IF(P263&gt;0,P263*_xlfn.XLOOKUP(V$1,'Instructional Time Calc'!$A:$A,'Instructional Time Calc'!$H:$H,"?"),0)</f>
        <v>7.1666666666666661</v>
      </c>
      <c r="W263" s="54">
        <f t="array" ref="W263">IF(Q263&gt;0,Q263*_xlfn.XLOOKUP(W$1,'Instructional Time Calc'!$A:$A,'Instructional Time Calc'!$H:$H,"?"),0)</f>
        <v>7.1666666666666661</v>
      </c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</row>
    <row r="264" spans="1:39" ht="14.4" x14ac:dyDescent="0.3">
      <c r="A264" s="82">
        <v>46535</v>
      </c>
      <c r="B264" s="83" t="str">
        <f t="shared" si="260"/>
        <v>Friday</v>
      </c>
      <c r="C264" s="83" t="s">
        <v>48</v>
      </c>
      <c r="D264" s="84" t="s">
        <v>49</v>
      </c>
      <c r="E264" s="85" t="s">
        <v>50</v>
      </c>
      <c r="F264" s="213" t="s">
        <v>189</v>
      </c>
      <c r="G264" s="59" t="s">
        <v>76</v>
      </c>
      <c r="H264" s="59" t="s">
        <v>76</v>
      </c>
      <c r="I264" s="59" t="s">
        <v>76</v>
      </c>
      <c r="J264" s="59" t="s">
        <v>76</v>
      </c>
      <c r="K264" s="59" t="s">
        <v>76</v>
      </c>
      <c r="L264" s="62">
        <f t="shared" ref="L264:P264" si="269">IF(AND($E264="In Session",G264="Yes"),1,IF(AND($E264="In Session",G264="Half Day"),0.5,0))</f>
        <v>0</v>
      </c>
      <c r="M264" s="62">
        <f t="shared" si="269"/>
        <v>0</v>
      </c>
      <c r="N264" s="62">
        <f t="shared" si="269"/>
        <v>0</v>
      </c>
      <c r="O264" s="62">
        <f t="shared" si="269"/>
        <v>0</v>
      </c>
      <c r="P264" s="62">
        <f t="shared" si="269"/>
        <v>0</v>
      </c>
      <c r="Q264" s="62">
        <f t="shared" si="262"/>
        <v>0</v>
      </c>
      <c r="R264" s="69">
        <f t="array" ref="R264">IF(L264&gt;0,L264*_xlfn.XLOOKUP(R$1,'Instructional Time Calc'!$A:$A,'Instructional Time Calc'!$H:$H,"?"),0)</f>
        <v>0</v>
      </c>
      <c r="S264" s="69">
        <f t="array" ref="S264">IF(M264&gt;0,M264*_xlfn.XLOOKUP(S$1,'Instructional Time Calc'!$A:$A,'Instructional Time Calc'!$H:$H,"?"),0)</f>
        <v>0</v>
      </c>
      <c r="T264" s="69">
        <f t="array" ref="T264">IF(N264&gt;0,N264*_xlfn.XLOOKUP(T$1,'Instructional Time Calc'!$A:$A,'Instructional Time Calc'!$H:$H,"?"),0)</f>
        <v>0</v>
      </c>
      <c r="U264" s="69">
        <f t="array" ref="U264">IF(O264&gt;0,O264*_xlfn.XLOOKUP(U$1,'Instructional Time Calc'!$A:$A,'Instructional Time Calc'!$H:$H,"?"),0)</f>
        <v>0</v>
      </c>
      <c r="V264" s="69">
        <f t="array" ref="V264">IF(P264&gt;0,P264*_xlfn.XLOOKUP(V$1,'Instructional Time Calc'!$A:$A,'Instructional Time Calc'!$H:$H,"?"),0)</f>
        <v>0</v>
      </c>
      <c r="W264" s="69">
        <f t="array" ref="W264">IF(Q264&gt;0,Q264*_xlfn.XLOOKUP(W$1,'Instructional Time Calc'!$A:$A,'Instructional Time Calc'!$H:$H,"?"),0)</f>
        <v>0</v>
      </c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</row>
    <row r="265" spans="1:39" ht="14.4" x14ac:dyDescent="0.3">
      <c r="A265" s="214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215"/>
      <c r="M265" s="215"/>
      <c r="N265" s="215"/>
      <c r="O265" s="215"/>
      <c r="P265" s="215"/>
      <c r="Q265" s="215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</row>
    <row r="266" spans="1:39" ht="14.4" x14ac:dyDescent="0.3">
      <c r="A266" s="214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215"/>
      <c r="M266" s="215"/>
      <c r="N266" s="215"/>
      <c r="O266" s="215"/>
      <c r="P266" s="215"/>
      <c r="Q266" s="215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</row>
    <row r="267" spans="1:39" ht="14.4" x14ac:dyDescent="0.3">
      <c r="A267" s="214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215"/>
      <c r="M267" s="215"/>
      <c r="N267" s="215"/>
      <c r="O267" s="215"/>
      <c r="P267" s="215"/>
      <c r="Q267" s="215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</row>
    <row r="268" spans="1:39" ht="14.4" x14ac:dyDescent="0.3">
      <c r="A268" s="214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215"/>
      <c r="M268" s="215"/>
      <c r="N268" s="215"/>
      <c r="O268" s="215"/>
      <c r="P268" s="215"/>
      <c r="Q268" s="215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</row>
    <row r="269" spans="1:39" ht="14.4" x14ac:dyDescent="0.3">
      <c r="A269" s="214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215"/>
      <c r="M269" s="215"/>
      <c r="N269" s="215"/>
      <c r="O269" s="215"/>
      <c r="P269" s="215"/>
      <c r="Q269" s="215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</row>
    <row r="270" spans="1:39" ht="14.4" x14ac:dyDescent="0.3">
      <c r="A270" s="214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215"/>
      <c r="M270" s="215"/>
      <c r="N270" s="215"/>
      <c r="O270" s="215"/>
      <c r="P270" s="215"/>
      <c r="Q270" s="215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</row>
    <row r="271" spans="1:39" ht="14.4" x14ac:dyDescent="0.3">
      <c r="A271" s="214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215"/>
      <c r="M271" s="215"/>
      <c r="N271" s="215"/>
      <c r="O271" s="215"/>
      <c r="P271" s="215"/>
      <c r="Q271" s="215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</row>
    <row r="272" spans="1:39" ht="14.4" x14ac:dyDescent="0.3">
      <c r="A272" s="214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215"/>
      <c r="M272" s="215"/>
      <c r="N272" s="215"/>
      <c r="O272" s="215"/>
      <c r="P272" s="215"/>
      <c r="Q272" s="215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</row>
    <row r="273" spans="1:39" ht="14.4" x14ac:dyDescent="0.3">
      <c r="A273" s="214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215"/>
      <c r="M273" s="215"/>
      <c r="N273" s="215"/>
      <c r="O273" s="215"/>
      <c r="P273" s="215"/>
      <c r="Q273" s="215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</row>
    <row r="274" spans="1:39" ht="14.4" x14ac:dyDescent="0.3">
      <c r="A274" s="214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215"/>
      <c r="M274" s="215"/>
      <c r="N274" s="215"/>
      <c r="O274" s="215"/>
      <c r="P274" s="215"/>
      <c r="Q274" s="215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</row>
    <row r="275" spans="1:39" ht="14.4" x14ac:dyDescent="0.3">
      <c r="A275" s="214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215"/>
      <c r="M275" s="215"/>
      <c r="N275" s="215"/>
      <c r="O275" s="215"/>
      <c r="P275" s="215"/>
      <c r="Q275" s="215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</row>
    <row r="276" spans="1:39" ht="14.4" x14ac:dyDescent="0.3">
      <c r="A276" s="214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215"/>
      <c r="M276" s="215"/>
      <c r="N276" s="215"/>
      <c r="O276" s="215"/>
      <c r="P276" s="215"/>
      <c r="Q276" s="215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</row>
    <row r="277" spans="1:39" ht="14.4" x14ac:dyDescent="0.3">
      <c r="A277" s="214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215"/>
      <c r="M277" s="215"/>
      <c r="N277" s="215"/>
      <c r="O277" s="215"/>
      <c r="P277" s="215"/>
      <c r="Q277" s="215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</row>
    <row r="278" spans="1:39" ht="14.4" x14ac:dyDescent="0.3">
      <c r="A278" s="214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215"/>
      <c r="M278" s="215"/>
      <c r="N278" s="215"/>
      <c r="O278" s="215"/>
      <c r="P278" s="215"/>
      <c r="Q278" s="215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</row>
    <row r="279" spans="1:39" ht="14.4" x14ac:dyDescent="0.3">
      <c r="A279" s="214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215"/>
      <c r="M279" s="215"/>
      <c r="N279" s="215"/>
      <c r="O279" s="215"/>
      <c r="P279" s="215"/>
      <c r="Q279" s="215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</row>
    <row r="280" spans="1:39" ht="14.4" x14ac:dyDescent="0.3">
      <c r="A280" s="214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215"/>
      <c r="M280" s="215"/>
      <c r="N280" s="215"/>
      <c r="O280" s="215"/>
      <c r="P280" s="215"/>
      <c r="Q280" s="215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</row>
    <row r="281" spans="1:39" ht="14.4" x14ac:dyDescent="0.3">
      <c r="A281" s="214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215"/>
      <c r="M281" s="215"/>
      <c r="N281" s="215"/>
      <c r="O281" s="215"/>
      <c r="P281" s="215"/>
      <c r="Q281" s="215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</row>
    <row r="282" spans="1:39" ht="14.4" x14ac:dyDescent="0.3">
      <c r="A282" s="214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215"/>
      <c r="M282" s="215"/>
      <c r="N282" s="215"/>
      <c r="O282" s="215"/>
      <c r="P282" s="215"/>
      <c r="Q282" s="215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</row>
    <row r="283" spans="1:39" ht="14.4" x14ac:dyDescent="0.3">
      <c r="A283" s="214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215"/>
      <c r="M283" s="215"/>
      <c r="N283" s="215"/>
      <c r="O283" s="215"/>
      <c r="P283" s="215"/>
      <c r="Q283" s="215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</row>
    <row r="284" spans="1:39" ht="14.4" x14ac:dyDescent="0.3">
      <c r="A284" s="214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215"/>
      <c r="M284" s="215"/>
      <c r="N284" s="215"/>
      <c r="O284" s="215"/>
      <c r="P284" s="215"/>
      <c r="Q284" s="215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</row>
    <row r="285" spans="1:39" ht="14.4" x14ac:dyDescent="0.3">
      <c r="A285" s="214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215"/>
      <c r="M285" s="215"/>
      <c r="N285" s="215"/>
      <c r="O285" s="215"/>
      <c r="P285" s="215"/>
      <c r="Q285" s="215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</row>
    <row r="286" spans="1:39" ht="14.4" x14ac:dyDescent="0.3">
      <c r="A286" s="214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215"/>
      <c r="M286" s="215"/>
      <c r="N286" s="215"/>
      <c r="O286" s="215"/>
      <c r="P286" s="215"/>
      <c r="Q286" s="215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</row>
    <row r="287" spans="1:39" ht="14.4" x14ac:dyDescent="0.3">
      <c r="A287" s="214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215"/>
      <c r="M287" s="215"/>
      <c r="N287" s="215"/>
      <c r="O287" s="215"/>
      <c r="P287" s="215"/>
      <c r="Q287" s="215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</row>
    <row r="288" spans="1:39" ht="14.4" x14ac:dyDescent="0.3">
      <c r="A288" s="214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215"/>
      <c r="M288" s="215"/>
      <c r="N288" s="215"/>
      <c r="O288" s="215"/>
      <c r="P288" s="215"/>
      <c r="Q288" s="215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</row>
    <row r="289" spans="1:39" ht="14.4" x14ac:dyDescent="0.3">
      <c r="A289" s="214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215"/>
      <c r="M289" s="215"/>
      <c r="N289" s="215"/>
      <c r="O289" s="215"/>
      <c r="P289" s="215"/>
      <c r="Q289" s="215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</row>
    <row r="290" spans="1:39" ht="14.4" x14ac:dyDescent="0.3">
      <c r="A290" s="214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215"/>
      <c r="M290" s="215"/>
      <c r="N290" s="215"/>
      <c r="O290" s="215"/>
      <c r="P290" s="215"/>
      <c r="Q290" s="215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</row>
    <row r="291" spans="1:39" ht="14.4" x14ac:dyDescent="0.3">
      <c r="A291" s="214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215"/>
      <c r="M291" s="215"/>
      <c r="N291" s="215"/>
      <c r="O291" s="215"/>
      <c r="P291" s="215"/>
      <c r="Q291" s="215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</row>
    <row r="292" spans="1:39" ht="14.4" x14ac:dyDescent="0.3">
      <c r="A292" s="214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215"/>
      <c r="M292" s="215"/>
      <c r="N292" s="215"/>
      <c r="O292" s="215"/>
      <c r="P292" s="215"/>
      <c r="Q292" s="215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</row>
    <row r="293" spans="1:39" ht="14.4" x14ac:dyDescent="0.3">
      <c r="A293" s="214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215"/>
      <c r="M293" s="215"/>
      <c r="N293" s="215"/>
      <c r="O293" s="215"/>
      <c r="P293" s="215"/>
      <c r="Q293" s="215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</row>
    <row r="294" spans="1:39" ht="14.4" x14ac:dyDescent="0.3">
      <c r="A294" s="214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215"/>
      <c r="M294" s="215"/>
      <c r="N294" s="215"/>
      <c r="O294" s="215"/>
      <c r="P294" s="215"/>
      <c r="Q294" s="215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</row>
    <row r="295" spans="1:39" ht="14.4" x14ac:dyDescent="0.3">
      <c r="A295" s="214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215"/>
      <c r="M295" s="215"/>
      <c r="N295" s="215"/>
      <c r="O295" s="215"/>
      <c r="P295" s="215"/>
      <c r="Q295" s="215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</row>
    <row r="296" spans="1:39" ht="14.4" x14ac:dyDescent="0.3">
      <c r="A296" s="214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215"/>
      <c r="M296" s="215"/>
      <c r="N296" s="215"/>
      <c r="O296" s="215"/>
      <c r="P296" s="215"/>
      <c r="Q296" s="215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</row>
    <row r="297" spans="1:39" ht="14.4" x14ac:dyDescent="0.3">
      <c r="A297" s="214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215"/>
      <c r="M297" s="215"/>
      <c r="N297" s="215"/>
      <c r="O297" s="215"/>
      <c r="P297" s="215"/>
      <c r="Q297" s="215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</row>
    <row r="298" spans="1:39" ht="14.4" x14ac:dyDescent="0.3">
      <c r="A298" s="214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215"/>
      <c r="M298" s="215"/>
      <c r="N298" s="215"/>
      <c r="O298" s="215"/>
      <c r="P298" s="215"/>
      <c r="Q298" s="215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</row>
    <row r="299" spans="1:39" ht="14.4" x14ac:dyDescent="0.3">
      <c r="A299" s="214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215"/>
      <c r="M299" s="215"/>
      <c r="N299" s="215"/>
      <c r="O299" s="215"/>
      <c r="P299" s="215"/>
      <c r="Q299" s="215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</row>
    <row r="300" spans="1:39" ht="14.4" x14ac:dyDescent="0.3">
      <c r="A300" s="214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215"/>
      <c r="M300" s="215"/>
      <c r="N300" s="215"/>
      <c r="O300" s="215"/>
      <c r="P300" s="215"/>
      <c r="Q300" s="215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</row>
    <row r="301" spans="1:39" ht="14.4" x14ac:dyDescent="0.3">
      <c r="A301" s="214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215"/>
      <c r="M301" s="215"/>
      <c r="N301" s="215"/>
      <c r="O301" s="215"/>
      <c r="P301" s="215"/>
      <c r="Q301" s="215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</row>
    <row r="302" spans="1:39" ht="14.4" x14ac:dyDescent="0.3">
      <c r="A302" s="214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215"/>
      <c r="M302" s="215"/>
      <c r="N302" s="215"/>
      <c r="O302" s="215"/>
      <c r="P302" s="215"/>
      <c r="Q302" s="215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</row>
    <row r="303" spans="1:39" ht="14.4" x14ac:dyDescent="0.3">
      <c r="A303" s="214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215"/>
      <c r="M303" s="215"/>
      <c r="N303" s="215"/>
      <c r="O303" s="215"/>
      <c r="P303" s="215"/>
      <c r="Q303" s="215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</row>
    <row r="304" spans="1:39" ht="14.4" x14ac:dyDescent="0.3">
      <c r="A304" s="214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215"/>
      <c r="M304" s="215"/>
      <c r="N304" s="215"/>
      <c r="O304" s="215"/>
      <c r="P304" s="215"/>
      <c r="Q304" s="215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</row>
    <row r="305" spans="1:39" ht="14.4" x14ac:dyDescent="0.3">
      <c r="A305" s="214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215"/>
      <c r="M305" s="215"/>
      <c r="N305" s="215"/>
      <c r="O305" s="215"/>
      <c r="P305" s="215"/>
      <c r="Q305" s="215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</row>
    <row r="306" spans="1:39" ht="14.4" x14ac:dyDescent="0.3">
      <c r="A306" s="214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215"/>
      <c r="M306" s="215"/>
      <c r="N306" s="215"/>
      <c r="O306" s="215"/>
      <c r="P306" s="215"/>
      <c r="Q306" s="215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</row>
    <row r="307" spans="1:39" ht="14.4" x14ac:dyDescent="0.3">
      <c r="A307" s="214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215"/>
      <c r="M307" s="215"/>
      <c r="N307" s="215"/>
      <c r="O307" s="215"/>
      <c r="P307" s="215"/>
      <c r="Q307" s="215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</row>
    <row r="308" spans="1:39" ht="14.4" x14ac:dyDescent="0.3">
      <c r="A308" s="214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215"/>
      <c r="M308" s="215"/>
      <c r="N308" s="215"/>
      <c r="O308" s="215"/>
      <c r="P308" s="215"/>
      <c r="Q308" s="215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</row>
    <row r="309" spans="1:39" ht="14.4" x14ac:dyDescent="0.3">
      <c r="A309" s="214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215"/>
      <c r="M309" s="215"/>
      <c r="N309" s="215"/>
      <c r="O309" s="215"/>
      <c r="P309" s="215"/>
      <c r="Q309" s="215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</row>
    <row r="310" spans="1:39" ht="14.4" x14ac:dyDescent="0.3">
      <c r="A310" s="214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215"/>
      <c r="M310" s="215"/>
      <c r="N310" s="215"/>
      <c r="O310" s="215"/>
      <c r="P310" s="215"/>
      <c r="Q310" s="215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</row>
    <row r="311" spans="1:39" ht="14.4" x14ac:dyDescent="0.3">
      <c r="A311" s="214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215"/>
      <c r="M311" s="215"/>
      <c r="N311" s="215"/>
      <c r="O311" s="215"/>
      <c r="P311" s="215"/>
      <c r="Q311" s="215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</row>
    <row r="312" spans="1:39" ht="14.4" x14ac:dyDescent="0.3">
      <c r="A312" s="214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215"/>
      <c r="M312" s="215"/>
      <c r="N312" s="215"/>
      <c r="O312" s="215"/>
      <c r="P312" s="215"/>
      <c r="Q312" s="215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</row>
    <row r="313" spans="1:39" ht="14.4" x14ac:dyDescent="0.3">
      <c r="A313" s="214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215"/>
      <c r="M313" s="215"/>
      <c r="N313" s="215"/>
      <c r="O313" s="215"/>
      <c r="P313" s="215"/>
      <c r="Q313" s="215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</row>
    <row r="314" spans="1:39" ht="14.4" x14ac:dyDescent="0.3">
      <c r="A314" s="214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215"/>
      <c r="M314" s="215"/>
      <c r="N314" s="215"/>
      <c r="O314" s="215"/>
      <c r="P314" s="215"/>
      <c r="Q314" s="215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</row>
    <row r="315" spans="1:39" ht="14.4" x14ac:dyDescent="0.3">
      <c r="A315" s="214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215"/>
      <c r="M315" s="215"/>
      <c r="N315" s="215"/>
      <c r="O315" s="215"/>
      <c r="P315" s="215"/>
      <c r="Q315" s="215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</row>
    <row r="316" spans="1:39" ht="14.4" x14ac:dyDescent="0.3">
      <c r="A316" s="214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215"/>
      <c r="M316" s="215"/>
      <c r="N316" s="215"/>
      <c r="O316" s="215"/>
      <c r="P316" s="215"/>
      <c r="Q316" s="215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</row>
    <row r="317" spans="1:39" ht="14.4" x14ac:dyDescent="0.3">
      <c r="A317" s="214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215"/>
      <c r="M317" s="215"/>
      <c r="N317" s="215"/>
      <c r="O317" s="215"/>
      <c r="P317" s="215"/>
      <c r="Q317" s="215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</row>
    <row r="318" spans="1:39" ht="14.4" x14ac:dyDescent="0.3">
      <c r="A318" s="214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215"/>
      <c r="M318" s="215"/>
      <c r="N318" s="215"/>
      <c r="O318" s="215"/>
      <c r="P318" s="215"/>
      <c r="Q318" s="215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</row>
    <row r="319" spans="1:39" ht="14.4" x14ac:dyDescent="0.3">
      <c r="A319" s="214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215"/>
      <c r="M319" s="215"/>
      <c r="N319" s="215"/>
      <c r="O319" s="215"/>
      <c r="P319" s="215"/>
      <c r="Q319" s="215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</row>
    <row r="320" spans="1:39" ht="14.4" x14ac:dyDescent="0.3">
      <c r="A320" s="214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215"/>
      <c r="M320" s="215"/>
      <c r="N320" s="215"/>
      <c r="O320" s="215"/>
      <c r="P320" s="215"/>
      <c r="Q320" s="215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</row>
    <row r="321" spans="1:39" ht="14.4" x14ac:dyDescent="0.3">
      <c r="A321" s="214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215"/>
      <c r="M321" s="215"/>
      <c r="N321" s="215"/>
      <c r="O321" s="215"/>
      <c r="P321" s="215"/>
      <c r="Q321" s="215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</row>
    <row r="322" spans="1:39" ht="14.4" x14ac:dyDescent="0.3">
      <c r="A322" s="214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215"/>
      <c r="M322" s="215"/>
      <c r="N322" s="215"/>
      <c r="O322" s="215"/>
      <c r="P322" s="215"/>
      <c r="Q322" s="215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</row>
    <row r="323" spans="1:39" ht="14.4" x14ac:dyDescent="0.3">
      <c r="A323" s="214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215"/>
      <c r="M323" s="215"/>
      <c r="N323" s="215"/>
      <c r="O323" s="215"/>
      <c r="P323" s="215"/>
      <c r="Q323" s="215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</row>
    <row r="324" spans="1:39" ht="14.4" x14ac:dyDescent="0.3">
      <c r="A324" s="214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215"/>
      <c r="M324" s="215"/>
      <c r="N324" s="215"/>
      <c r="O324" s="215"/>
      <c r="P324" s="215"/>
      <c r="Q324" s="215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</row>
    <row r="325" spans="1:39" ht="14.4" x14ac:dyDescent="0.3">
      <c r="A325" s="214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215"/>
      <c r="M325" s="215"/>
      <c r="N325" s="215"/>
      <c r="O325" s="215"/>
      <c r="P325" s="215"/>
      <c r="Q325" s="215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</row>
    <row r="326" spans="1:39" ht="14.4" x14ac:dyDescent="0.3">
      <c r="A326" s="214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215"/>
      <c r="M326" s="215"/>
      <c r="N326" s="215"/>
      <c r="O326" s="215"/>
      <c r="P326" s="215"/>
      <c r="Q326" s="215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</row>
    <row r="327" spans="1:39" ht="14.4" x14ac:dyDescent="0.3">
      <c r="A327" s="214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215"/>
      <c r="M327" s="215"/>
      <c r="N327" s="215"/>
      <c r="O327" s="215"/>
      <c r="P327" s="215"/>
      <c r="Q327" s="215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</row>
    <row r="328" spans="1:39" ht="14.4" x14ac:dyDescent="0.3">
      <c r="A328" s="214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215"/>
      <c r="M328" s="215"/>
      <c r="N328" s="215"/>
      <c r="O328" s="215"/>
      <c r="P328" s="215"/>
      <c r="Q328" s="215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</row>
    <row r="329" spans="1:39" ht="14.4" x14ac:dyDescent="0.3">
      <c r="A329" s="214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215"/>
      <c r="M329" s="215"/>
      <c r="N329" s="215"/>
      <c r="O329" s="215"/>
      <c r="P329" s="215"/>
      <c r="Q329" s="215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</row>
    <row r="330" spans="1:39" ht="14.4" x14ac:dyDescent="0.3">
      <c r="A330" s="214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215"/>
      <c r="M330" s="215"/>
      <c r="N330" s="215"/>
      <c r="O330" s="215"/>
      <c r="P330" s="215"/>
      <c r="Q330" s="215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</row>
    <row r="331" spans="1:39" ht="14.4" x14ac:dyDescent="0.3">
      <c r="A331" s="214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215"/>
      <c r="M331" s="215"/>
      <c r="N331" s="215"/>
      <c r="O331" s="215"/>
      <c r="P331" s="215"/>
      <c r="Q331" s="215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</row>
    <row r="332" spans="1:39" ht="14.4" x14ac:dyDescent="0.3">
      <c r="A332" s="214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215"/>
      <c r="M332" s="215"/>
      <c r="N332" s="215"/>
      <c r="O332" s="215"/>
      <c r="P332" s="215"/>
      <c r="Q332" s="215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</row>
    <row r="333" spans="1:39" ht="14.4" x14ac:dyDescent="0.3">
      <c r="A333" s="214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215"/>
      <c r="M333" s="215"/>
      <c r="N333" s="215"/>
      <c r="O333" s="215"/>
      <c r="P333" s="215"/>
      <c r="Q333" s="215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</row>
    <row r="334" spans="1:39" ht="14.4" x14ac:dyDescent="0.3">
      <c r="A334" s="214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215"/>
      <c r="M334" s="215"/>
      <c r="N334" s="215"/>
      <c r="O334" s="215"/>
      <c r="P334" s="215"/>
      <c r="Q334" s="215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</row>
    <row r="335" spans="1:39" ht="14.4" x14ac:dyDescent="0.3">
      <c r="A335" s="214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215"/>
      <c r="M335" s="215"/>
      <c r="N335" s="215"/>
      <c r="O335" s="215"/>
      <c r="P335" s="215"/>
      <c r="Q335" s="215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</row>
    <row r="336" spans="1:39" ht="14.4" x14ac:dyDescent="0.3">
      <c r="A336" s="214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215"/>
      <c r="M336" s="215"/>
      <c r="N336" s="215"/>
      <c r="O336" s="215"/>
      <c r="P336" s="215"/>
      <c r="Q336" s="215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</row>
    <row r="337" spans="1:39" ht="14.4" x14ac:dyDescent="0.3">
      <c r="A337" s="214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215"/>
      <c r="M337" s="215"/>
      <c r="N337" s="215"/>
      <c r="O337" s="215"/>
      <c r="P337" s="215"/>
      <c r="Q337" s="215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</row>
    <row r="338" spans="1:39" ht="14.4" x14ac:dyDescent="0.3">
      <c r="A338" s="214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215"/>
      <c r="M338" s="215"/>
      <c r="N338" s="215"/>
      <c r="O338" s="215"/>
      <c r="P338" s="215"/>
      <c r="Q338" s="215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</row>
    <row r="339" spans="1:39" ht="14.4" x14ac:dyDescent="0.3">
      <c r="A339" s="214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215"/>
      <c r="M339" s="215"/>
      <c r="N339" s="215"/>
      <c r="O339" s="215"/>
      <c r="P339" s="215"/>
      <c r="Q339" s="215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</row>
    <row r="340" spans="1:39" ht="14.4" x14ac:dyDescent="0.3">
      <c r="A340" s="214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215"/>
      <c r="M340" s="215"/>
      <c r="N340" s="215"/>
      <c r="O340" s="215"/>
      <c r="P340" s="215"/>
      <c r="Q340" s="215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</row>
    <row r="341" spans="1:39" ht="14.4" x14ac:dyDescent="0.3">
      <c r="A341" s="214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215"/>
      <c r="M341" s="215"/>
      <c r="N341" s="215"/>
      <c r="O341" s="215"/>
      <c r="P341" s="215"/>
      <c r="Q341" s="215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</row>
    <row r="342" spans="1:39" ht="14.4" x14ac:dyDescent="0.3">
      <c r="A342" s="214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215"/>
      <c r="M342" s="215"/>
      <c r="N342" s="215"/>
      <c r="O342" s="215"/>
      <c r="P342" s="215"/>
      <c r="Q342" s="215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</row>
    <row r="343" spans="1:39" ht="14.4" x14ac:dyDescent="0.3">
      <c r="A343" s="214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215"/>
      <c r="M343" s="215"/>
      <c r="N343" s="215"/>
      <c r="O343" s="215"/>
      <c r="P343" s="215"/>
      <c r="Q343" s="215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</row>
    <row r="344" spans="1:39" ht="14.4" x14ac:dyDescent="0.3">
      <c r="A344" s="214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215"/>
      <c r="M344" s="215"/>
      <c r="N344" s="215"/>
      <c r="O344" s="215"/>
      <c r="P344" s="215"/>
      <c r="Q344" s="215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</row>
    <row r="345" spans="1:39" ht="14.4" x14ac:dyDescent="0.3">
      <c r="A345" s="214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215"/>
      <c r="M345" s="215"/>
      <c r="N345" s="215"/>
      <c r="O345" s="215"/>
      <c r="P345" s="215"/>
      <c r="Q345" s="215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</row>
    <row r="346" spans="1:39" ht="14.4" x14ac:dyDescent="0.3">
      <c r="A346" s="214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215"/>
      <c r="M346" s="215"/>
      <c r="N346" s="215"/>
      <c r="O346" s="215"/>
      <c r="P346" s="215"/>
      <c r="Q346" s="215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</row>
    <row r="347" spans="1:39" ht="14.4" x14ac:dyDescent="0.3">
      <c r="A347" s="214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215"/>
      <c r="M347" s="215"/>
      <c r="N347" s="215"/>
      <c r="O347" s="215"/>
      <c r="P347" s="215"/>
      <c r="Q347" s="215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</row>
    <row r="348" spans="1:39" ht="14.4" x14ac:dyDescent="0.3">
      <c r="A348" s="214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215"/>
      <c r="M348" s="215"/>
      <c r="N348" s="215"/>
      <c r="O348" s="215"/>
      <c r="P348" s="215"/>
      <c r="Q348" s="215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</row>
    <row r="349" spans="1:39" ht="14.4" x14ac:dyDescent="0.3">
      <c r="A349" s="214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215"/>
      <c r="M349" s="215"/>
      <c r="N349" s="215"/>
      <c r="O349" s="215"/>
      <c r="P349" s="215"/>
      <c r="Q349" s="215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</row>
    <row r="350" spans="1:39" ht="14.4" x14ac:dyDescent="0.3">
      <c r="A350" s="214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215"/>
      <c r="M350" s="215"/>
      <c r="N350" s="215"/>
      <c r="O350" s="215"/>
      <c r="P350" s="215"/>
      <c r="Q350" s="215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</row>
    <row r="351" spans="1:39" ht="14.4" x14ac:dyDescent="0.3">
      <c r="A351" s="214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215"/>
      <c r="M351" s="215"/>
      <c r="N351" s="215"/>
      <c r="O351" s="215"/>
      <c r="P351" s="215"/>
      <c r="Q351" s="215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</row>
    <row r="352" spans="1:39" ht="14.4" x14ac:dyDescent="0.3">
      <c r="A352" s="214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215"/>
      <c r="M352" s="215"/>
      <c r="N352" s="215"/>
      <c r="O352" s="215"/>
      <c r="P352" s="215"/>
      <c r="Q352" s="215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</row>
    <row r="353" spans="1:39" ht="14.4" x14ac:dyDescent="0.3">
      <c r="A353" s="214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215"/>
      <c r="M353" s="215"/>
      <c r="N353" s="215"/>
      <c r="O353" s="215"/>
      <c r="P353" s="215"/>
      <c r="Q353" s="215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</row>
    <row r="354" spans="1:39" ht="14.4" x14ac:dyDescent="0.3">
      <c r="A354" s="214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215"/>
      <c r="M354" s="215"/>
      <c r="N354" s="215"/>
      <c r="O354" s="215"/>
      <c r="P354" s="215"/>
      <c r="Q354" s="215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</row>
    <row r="355" spans="1:39" ht="14.4" x14ac:dyDescent="0.3">
      <c r="A355" s="214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215"/>
      <c r="M355" s="215"/>
      <c r="N355" s="215"/>
      <c r="O355" s="215"/>
      <c r="P355" s="215"/>
      <c r="Q355" s="215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</row>
    <row r="356" spans="1:39" ht="14.4" x14ac:dyDescent="0.3">
      <c r="A356" s="214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215"/>
      <c r="M356" s="215"/>
      <c r="N356" s="215"/>
      <c r="O356" s="215"/>
      <c r="P356" s="215"/>
      <c r="Q356" s="215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</row>
    <row r="357" spans="1:39" ht="14.4" x14ac:dyDescent="0.3">
      <c r="A357" s="214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215"/>
      <c r="M357" s="215"/>
      <c r="N357" s="215"/>
      <c r="O357" s="215"/>
      <c r="P357" s="215"/>
      <c r="Q357" s="215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</row>
    <row r="358" spans="1:39" ht="14.4" x14ac:dyDescent="0.3">
      <c r="A358" s="214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215"/>
      <c r="M358" s="215"/>
      <c r="N358" s="215"/>
      <c r="O358" s="215"/>
      <c r="P358" s="215"/>
      <c r="Q358" s="215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</row>
    <row r="359" spans="1:39" ht="14.4" x14ac:dyDescent="0.3">
      <c r="A359" s="214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215"/>
      <c r="M359" s="215"/>
      <c r="N359" s="215"/>
      <c r="O359" s="215"/>
      <c r="P359" s="215"/>
      <c r="Q359" s="215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</row>
    <row r="360" spans="1:39" ht="14.4" x14ac:dyDescent="0.3">
      <c r="A360" s="214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215"/>
      <c r="M360" s="215"/>
      <c r="N360" s="215"/>
      <c r="O360" s="215"/>
      <c r="P360" s="215"/>
      <c r="Q360" s="215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</row>
    <row r="361" spans="1:39" ht="14.4" x14ac:dyDescent="0.3">
      <c r="A361" s="214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215"/>
      <c r="M361" s="215"/>
      <c r="N361" s="215"/>
      <c r="O361" s="215"/>
      <c r="P361" s="215"/>
      <c r="Q361" s="215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</row>
    <row r="362" spans="1:39" ht="14.4" x14ac:dyDescent="0.3">
      <c r="A362" s="214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215"/>
      <c r="M362" s="215"/>
      <c r="N362" s="215"/>
      <c r="O362" s="215"/>
      <c r="P362" s="215"/>
      <c r="Q362" s="215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</row>
    <row r="363" spans="1:39" ht="14.4" x14ac:dyDescent="0.3">
      <c r="A363" s="214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215"/>
      <c r="M363" s="215"/>
      <c r="N363" s="215"/>
      <c r="O363" s="215"/>
      <c r="P363" s="215"/>
      <c r="Q363" s="215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</row>
    <row r="364" spans="1:39" ht="14.4" x14ac:dyDescent="0.3">
      <c r="A364" s="214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215"/>
      <c r="M364" s="215"/>
      <c r="N364" s="215"/>
      <c r="O364" s="215"/>
      <c r="P364" s="215"/>
      <c r="Q364" s="215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</row>
    <row r="365" spans="1:39" ht="14.4" x14ac:dyDescent="0.3">
      <c r="A365" s="214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215"/>
      <c r="M365" s="215"/>
      <c r="N365" s="215"/>
      <c r="O365" s="215"/>
      <c r="P365" s="215"/>
      <c r="Q365" s="215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</row>
    <row r="366" spans="1:39" ht="14.4" x14ac:dyDescent="0.3">
      <c r="A366" s="214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215"/>
      <c r="M366" s="215"/>
      <c r="N366" s="215"/>
      <c r="O366" s="215"/>
      <c r="P366" s="215"/>
      <c r="Q366" s="215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</row>
    <row r="367" spans="1:39" ht="14.4" x14ac:dyDescent="0.3">
      <c r="A367" s="214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215"/>
      <c r="M367" s="215"/>
      <c r="N367" s="215"/>
      <c r="O367" s="215"/>
      <c r="P367" s="215"/>
      <c r="Q367" s="215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</row>
    <row r="368" spans="1:39" ht="14.4" x14ac:dyDescent="0.3">
      <c r="A368" s="214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215"/>
      <c r="M368" s="215"/>
      <c r="N368" s="215"/>
      <c r="O368" s="215"/>
      <c r="P368" s="215"/>
      <c r="Q368" s="215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</row>
    <row r="369" spans="1:39" ht="14.4" x14ac:dyDescent="0.3">
      <c r="A369" s="214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215"/>
      <c r="M369" s="215"/>
      <c r="N369" s="215"/>
      <c r="O369" s="215"/>
      <c r="P369" s="215"/>
      <c r="Q369" s="215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</row>
    <row r="370" spans="1:39" ht="14.4" x14ac:dyDescent="0.3">
      <c r="A370" s="214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215"/>
      <c r="M370" s="215"/>
      <c r="N370" s="215"/>
      <c r="O370" s="215"/>
      <c r="P370" s="215"/>
      <c r="Q370" s="215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</row>
    <row r="371" spans="1:39" ht="14.4" x14ac:dyDescent="0.3">
      <c r="A371" s="214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215"/>
      <c r="M371" s="215"/>
      <c r="N371" s="215"/>
      <c r="O371" s="215"/>
      <c r="P371" s="215"/>
      <c r="Q371" s="215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</row>
    <row r="372" spans="1:39" ht="14.4" x14ac:dyDescent="0.3">
      <c r="A372" s="214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215"/>
      <c r="M372" s="215"/>
      <c r="N372" s="215"/>
      <c r="O372" s="215"/>
      <c r="P372" s="215"/>
      <c r="Q372" s="215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</row>
    <row r="373" spans="1:39" ht="14.4" x14ac:dyDescent="0.3">
      <c r="A373" s="214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215"/>
      <c r="M373" s="215"/>
      <c r="N373" s="215"/>
      <c r="O373" s="215"/>
      <c r="P373" s="215"/>
      <c r="Q373" s="215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</row>
    <row r="374" spans="1:39" ht="14.4" x14ac:dyDescent="0.3">
      <c r="A374" s="214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215"/>
      <c r="M374" s="215"/>
      <c r="N374" s="215"/>
      <c r="O374" s="215"/>
      <c r="P374" s="215"/>
      <c r="Q374" s="215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</row>
    <row r="375" spans="1:39" ht="14.4" x14ac:dyDescent="0.3">
      <c r="A375" s="214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215"/>
      <c r="M375" s="215"/>
      <c r="N375" s="215"/>
      <c r="O375" s="215"/>
      <c r="P375" s="215"/>
      <c r="Q375" s="215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</row>
    <row r="376" spans="1:39" ht="14.4" x14ac:dyDescent="0.3">
      <c r="A376" s="214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215"/>
      <c r="M376" s="215"/>
      <c r="N376" s="215"/>
      <c r="O376" s="215"/>
      <c r="P376" s="215"/>
      <c r="Q376" s="215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</row>
    <row r="377" spans="1:39" ht="14.4" x14ac:dyDescent="0.3">
      <c r="A377" s="214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215"/>
      <c r="M377" s="215"/>
      <c r="N377" s="215"/>
      <c r="O377" s="215"/>
      <c r="P377" s="215"/>
      <c r="Q377" s="215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</row>
    <row r="378" spans="1:39" ht="14.4" x14ac:dyDescent="0.3">
      <c r="A378" s="214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215"/>
      <c r="M378" s="215"/>
      <c r="N378" s="215"/>
      <c r="O378" s="215"/>
      <c r="P378" s="215"/>
      <c r="Q378" s="215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</row>
    <row r="379" spans="1:39" ht="14.4" x14ac:dyDescent="0.3">
      <c r="A379" s="214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215"/>
      <c r="M379" s="215"/>
      <c r="N379" s="215"/>
      <c r="O379" s="215"/>
      <c r="P379" s="215"/>
      <c r="Q379" s="215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</row>
    <row r="380" spans="1:39" ht="14.4" x14ac:dyDescent="0.3">
      <c r="A380" s="214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215"/>
      <c r="M380" s="215"/>
      <c r="N380" s="215"/>
      <c r="O380" s="215"/>
      <c r="P380" s="215"/>
      <c r="Q380" s="215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</row>
    <row r="381" spans="1:39" ht="14.4" x14ac:dyDescent="0.3">
      <c r="A381" s="214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215"/>
      <c r="M381" s="215"/>
      <c r="N381" s="215"/>
      <c r="O381" s="215"/>
      <c r="P381" s="215"/>
      <c r="Q381" s="215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</row>
    <row r="382" spans="1:39" ht="14.4" x14ac:dyDescent="0.3">
      <c r="A382" s="214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215"/>
      <c r="M382" s="215"/>
      <c r="N382" s="215"/>
      <c r="O382" s="215"/>
      <c r="P382" s="215"/>
      <c r="Q382" s="215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</row>
    <row r="383" spans="1:39" ht="14.4" x14ac:dyDescent="0.3">
      <c r="A383" s="214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215"/>
      <c r="M383" s="215"/>
      <c r="N383" s="215"/>
      <c r="O383" s="215"/>
      <c r="P383" s="215"/>
      <c r="Q383" s="215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</row>
    <row r="384" spans="1:39" ht="14.4" x14ac:dyDescent="0.3">
      <c r="A384" s="214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215"/>
      <c r="M384" s="215"/>
      <c r="N384" s="215"/>
      <c r="O384" s="215"/>
      <c r="P384" s="215"/>
      <c r="Q384" s="215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</row>
    <row r="385" spans="1:39" ht="14.4" x14ac:dyDescent="0.3">
      <c r="A385" s="214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215"/>
      <c r="M385" s="215"/>
      <c r="N385" s="215"/>
      <c r="O385" s="215"/>
      <c r="P385" s="215"/>
      <c r="Q385" s="215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</row>
    <row r="386" spans="1:39" ht="14.4" x14ac:dyDescent="0.3">
      <c r="A386" s="214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215"/>
      <c r="M386" s="215"/>
      <c r="N386" s="215"/>
      <c r="O386" s="215"/>
      <c r="P386" s="215"/>
      <c r="Q386" s="215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</row>
    <row r="387" spans="1:39" ht="14.4" x14ac:dyDescent="0.3">
      <c r="A387" s="214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215"/>
      <c r="M387" s="215"/>
      <c r="N387" s="215"/>
      <c r="O387" s="215"/>
      <c r="P387" s="215"/>
      <c r="Q387" s="215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</row>
    <row r="388" spans="1:39" ht="14.4" x14ac:dyDescent="0.3">
      <c r="A388" s="214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215"/>
      <c r="M388" s="215"/>
      <c r="N388" s="215"/>
      <c r="O388" s="215"/>
      <c r="P388" s="215"/>
      <c r="Q388" s="215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</row>
    <row r="389" spans="1:39" ht="14.4" x14ac:dyDescent="0.3">
      <c r="A389" s="214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215"/>
      <c r="M389" s="215"/>
      <c r="N389" s="215"/>
      <c r="O389" s="215"/>
      <c r="P389" s="215"/>
      <c r="Q389" s="215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</row>
    <row r="390" spans="1:39" ht="14.4" x14ac:dyDescent="0.3">
      <c r="A390" s="214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215"/>
      <c r="M390" s="215"/>
      <c r="N390" s="215"/>
      <c r="O390" s="215"/>
      <c r="P390" s="215"/>
      <c r="Q390" s="215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</row>
    <row r="391" spans="1:39" ht="14.4" x14ac:dyDescent="0.3">
      <c r="A391" s="214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215"/>
      <c r="M391" s="215"/>
      <c r="N391" s="215"/>
      <c r="O391" s="215"/>
      <c r="P391" s="215"/>
      <c r="Q391" s="215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</row>
    <row r="392" spans="1:39" ht="14.4" x14ac:dyDescent="0.3">
      <c r="A392" s="214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215"/>
      <c r="M392" s="215"/>
      <c r="N392" s="215"/>
      <c r="O392" s="215"/>
      <c r="P392" s="215"/>
      <c r="Q392" s="215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</row>
    <row r="393" spans="1:39" ht="14.4" x14ac:dyDescent="0.3">
      <c r="A393" s="214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215"/>
      <c r="M393" s="215"/>
      <c r="N393" s="215"/>
      <c r="O393" s="215"/>
      <c r="P393" s="215"/>
      <c r="Q393" s="215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</row>
    <row r="394" spans="1:39" ht="14.4" x14ac:dyDescent="0.3">
      <c r="A394" s="214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215"/>
      <c r="M394" s="215"/>
      <c r="N394" s="215"/>
      <c r="O394" s="215"/>
      <c r="P394" s="215"/>
      <c r="Q394" s="215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</row>
    <row r="395" spans="1:39" ht="14.4" x14ac:dyDescent="0.3">
      <c r="A395" s="214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215"/>
      <c r="M395" s="215"/>
      <c r="N395" s="215"/>
      <c r="O395" s="215"/>
      <c r="P395" s="215"/>
      <c r="Q395" s="215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</row>
    <row r="396" spans="1:39" ht="14.4" x14ac:dyDescent="0.3">
      <c r="A396" s="214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215"/>
      <c r="M396" s="215"/>
      <c r="N396" s="215"/>
      <c r="O396" s="215"/>
      <c r="P396" s="215"/>
      <c r="Q396" s="215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</row>
    <row r="397" spans="1:39" ht="14.4" x14ac:dyDescent="0.3">
      <c r="A397" s="214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215"/>
      <c r="M397" s="215"/>
      <c r="N397" s="215"/>
      <c r="O397" s="215"/>
      <c r="P397" s="215"/>
      <c r="Q397" s="215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</row>
    <row r="398" spans="1:39" ht="14.4" x14ac:dyDescent="0.3">
      <c r="A398" s="214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215"/>
      <c r="M398" s="215"/>
      <c r="N398" s="215"/>
      <c r="O398" s="215"/>
      <c r="P398" s="215"/>
      <c r="Q398" s="215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</row>
    <row r="399" spans="1:39" ht="14.4" x14ac:dyDescent="0.3">
      <c r="A399" s="214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215"/>
      <c r="M399" s="215"/>
      <c r="N399" s="215"/>
      <c r="O399" s="215"/>
      <c r="P399" s="215"/>
      <c r="Q399" s="215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</row>
    <row r="400" spans="1:39" ht="14.4" x14ac:dyDescent="0.3">
      <c r="A400" s="214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215"/>
      <c r="M400" s="215"/>
      <c r="N400" s="215"/>
      <c r="O400" s="215"/>
      <c r="P400" s="215"/>
      <c r="Q400" s="215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</row>
    <row r="401" spans="1:39" ht="14.4" x14ac:dyDescent="0.3">
      <c r="A401" s="214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215"/>
      <c r="M401" s="215"/>
      <c r="N401" s="215"/>
      <c r="O401" s="215"/>
      <c r="P401" s="215"/>
      <c r="Q401" s="215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</row>
    <row r="402" spans="1:39" ht="14.4" x14ac:dyDescent="0.3">
      <c r="A402" s="214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215"/>
      <c r="M402" s="215"/>
      <c r="N402" s="215"/>
      <c r="O402" s="215"/>
      <c r="P402" s="215"/>
      <c r="Q402" s="215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</row>
    <row r="403" spans="1:39" ht="14.4" x14ac:dyDescent="0.3">
      <c r="A403" s="214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215"/>
      <c r="M403" s="215"/>
      <c r="N403" s="215"/>
      <c r="O403" s="215"/>
      <c r="P403" s="215"/>
      <c r="Q403" s="215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</row>
    <row r="404" spans="1:39" ht="14.4" x14ac:dyDescent="0.3">
      <c r="A404" s="214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215"/>
      <c r="M404" s="215"/>
      <c r="N404" s="215"/>
      <c r="O404" s="215"/>
      <c r="P404" s="215"/>
      <c r="Q404" s="215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</row>
    <row r="405" spans="1:39" ht="14.4" x14ac:dyDescent="0.3">
      <c r="A405" s="214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215"/>
      <c r="M405" s="215"/>
      <c r="N405" s="215"/>
      <c r="O405" s="215"/>
      <c r="P405" s="215"/>
      <c r="Q405" s="215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</row>
    <row r="406" spans="1:39" ht="14.4" x14ac:dyDescent="0.3">
      <c r="A406" s="214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215"/>
      <c r="M406" s="215"/>
      <c r="N406" s="215"/>
      <c r="O406" s="215"/>
      <c r="P406" s="215"/>
      <c r="Q406" s="215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</row>
    <row r="407" spans="1:39" ht="14.4" x14ac:dyDescent="0.3">
      <c r="A407" s="214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215"/>
      <c r="M407" s="215"/>
      <c r="N407" s="215"/>
      <c r="O407" s="215"/>
      <c r="P407" s="215"/>
      <c r="Q407" s="215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</row>
    <row r="408" spans="1:39" ht="14.4" x14ac:dyDescent="0.3">
      <c r="A408" s="214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215"/>
      <c r="M408" s="215"/>
      <c r="N408" s="215"/>
      <c r="O408" s="215"/>
      <c r="P408" s="215"/>
      <c r="Q408" s="215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</row>
    <row r="409" spans="1:39" ht="14.4" x14ac:dyDescent="0.3">
      <c r="A409" s="214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215"/>
      <c r="M409" s="215"/>
      <c r="N409" s="215"/>
      <c r="O409" s="215"/>
      <c r="P409" s="215"/>
      <c r="Q409" s="215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</row>
    <row r="410" spans="1:39" ht="14.4" x14ac:dyDescent="0.3">
      <c r="A410" s="214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215"/>
      <c r="M410" s="215"/>
      <c r="N410" s="215"/>
      <c r="O410" s="215"/>
      <c r="P410" s="215"/>
      <c r="Q410" s="215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</row>
    <row r="411" spans="1:39" ht="14.4" x14ac:dyDescent="0.3">
      <c r="A411" s="214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215"/>
      <c r="M411" s="215"/>
      <c r="N411" s="215"/>
      <c r="O411" s="215"/>
      <c r="P411" s="215"/>
      <c r="Q411" s="215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</row>
    <row r="412" spans="1:39" ht="14.4" x14ac:dyDescent="0.3">
      <c r="A412" s="214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215"/>
      <c r="M412" s="215"/>
      <c r="N412" s="215"/>
      <c r="O412" s="215"/>
      <c r="P412" s="215"/>
      <c r="Q412" s="215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</row>
    <row r="413" spans="1:39" ht="14.4" x14ac:dyDescent="0.3">
      <c r="A413" s="214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215"/>
      <c r="M413" s="215"/>
      <c r="N413" s="215"/>
      <c r="O413" s="215"/>
      <c r="P413" s="215"/>
      <c r="Q413" s="215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</row>
    <row r="414" spans="1:39" ht="14.4" x14ac:dyDescent="0.3">
      <c r="A414" s="214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215"/>
      <c r="M414" s="215"/>
      <c r="N414" s="215"/>
      <c r="O414" s="215"/>
      <c r="P414" s="215"/>
      <c r="Q414" s="215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</row>
    <row r="415" spans="1:39" ht="14.4" x14ac:dyDescent="0.3">
      <c r="A415" s="214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215"/>
      <c r="M415" s="215"/>
      <c r="N415" s="215"/>
      <c r="O415" s="215"/>
      <c r="P415" s="215"/>
      <c r="Q415" s="215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</row>
    <row r="416" spans="1:39" ht="14.4" x14ac:dyDescent="0.3">
      <c r="A416" s="214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215"/>
      <c r="M416" s="215"/>
      <c r="N416" s="215"/>
      <c r="O416" s="215"/>
      <c r="P416" s="215"/>
      <c r="Q416" s="215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</row>
    <row r="417" spans="1:39" ht="14.4" x14ac:dyDescent="0.3">
      <c r="A417" s="214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215"/>
      <c r="M417" s="215"/>
      <c r="N417" s="215"/>
      <c r="O417" s="215"/>
      <c r="P417" s="215"/>
      <c r="Q417" s="215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</row>
    <row r="418" spans="1:39" ht="14.4" x14ac:dyDescent="0.3">
      <c r="A418" s="214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215"/>
      <c r="M418" s="215"/>
      <c r="N418" s="215"/>
      <c r="O418" s="215"/>
      <c r="P418" s="215"/>
      <c r="Q418" s="215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</row>
    <row r="419" spans="1:39" ht="14.4" x14ac:dyDescent="0.3">
      <c r="A419" s="214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215"/>
      <c r="M419" s="215"/>
      <c r="N419" s="215"/>
      <c r="O419" s="215"/>
      <c r="P419" s="215"/>
      <c r="Q419" s="215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</row>
    <row r="420" spans="1:39" ht="14.4" x14ac:dyDescent="0.3">
      <c r="A420" s="214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215"/>
      <c r="M420" s="215"/>
      <c r="N420" s="215"/>
      <c r="O420" s="215"/>
      <c r="P420" s="215"/>
      <c r="Q420" s="215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</row>
    <row r="421" spans="1:39" ht="14.4" x14ac:dyDescent="0.3">
      <c r="A421" s="214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215"/>
      <c r="M421" s="215"/>
      <c r="N421" s="215"/>
      <c r="O421" s="215"/>
      <c r="P421" s="215"/>
      <c r="Q421" s="215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</row>
    <row r="422" spans="1:39" ht="14.4" x14ac:dyDescent="0.3">
      <c r="A422" s="214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215"/>
      <c r="M422" s="215"/>
      <c r="N422" s="215"/>
      <c r="O422" s="215"/>
      <c r="P422" s="215"/>
      <c r="Q422" s="215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</row>
    <row r="423" spans="1:39" ht="14.4" x14ac:dyDescent="0.3">
      <c r="A423" s="214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215"/>
      <c r="M423" s="215"/>
      <c r="N423" s="215"/>
      <c r="O423" s="215"/>
      <c r="P423" s="215"/>
      <c r="Q423" s="215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</row>
    <row r="424" spans="1:39" ht="14.4" x14ac:dyDescent="0.3">
      <c r="A424" s="214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215"/>
      <c r="M424" s="215"/>
      <c r="N424" s="215"/>
      <c r="O424" s="215"/>
      <c r="P424" s="215"/>
      <c r="Q424" s="215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</row>
    <row r="425" spans="1:39" ht="14.4" x14ac:dyDescent="0.3">
      <c r="A425" s="214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215"/>
      <c r="M425" s="215"/>
      <c r="N425" s="215"/>
      <c r="O425" s="215"/>
      <c r="P425" s="215"/>
      <c r="Q425" s="215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</row>
    <row r="426" spans="1:39" ht="14.4" x14ac:dyDescent="0.3">
      <c r="A426" s="214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215"/>
      <c r="M426" s="215"/>
      <c r="N426" s="215"/>
      <c r="O426" s="215"/>
      <c r="P426" s="215"/>
      <c r="Q426" s="215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</row>
    <row r="427" spans="1:39" ht="14.4" x14ac:dyDescent="0.3">
      <c r="A427" s="214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215"/>
      <c r="M427" s="215"/>
      <c r="N427" s="215"/>
      <c r="O427" s="215"/>
      <c r="P427" s="215"/>
      <c r="Q427" s="215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</row>
    <row r="428" spans="1:39" ht="14.4" x14ac:dyDescent="0.3">
      <c r="A428" s="214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215"/>
      <c r="M428" s="215"/>
      <c r="N428" s="215"/>
      <c r="O428" s="215"/>
      <c r="P428" s="215"/>
      <c r="Q428" s="215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</row>
    <row r="429" spans="1:39" ht="14.4" x14ac:dyDescent="0.3">
      <c r="A429" s="214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215"/>
      <c r="M429" s="215"/>
      <c r="N429" s="215"/>
      <c r="O429" s="215"/>
      <c r="P429" s="215"/>
      <c r="Q429" s="215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</row>
    <row r="430" spans="1:39" ht="14.4" x14ac:dyDescent="0.3">
      <c r="A430" s="214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215"/>
      <c r="M430" s="215"/>
      <c r="N430" s="215"/>
      <c r="O430" s="215"/>
      <c r="P430" s="215"/>
      <c r="Q430" s="215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</row>
    <row r="431" spans="1:39" ht="14.4" x14ac:dyDescent="0.3">
      <c r="A431" s="214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215"/>
      <c r="M431" s="215"/>
      <c r="N431" s="215"/>
      <c r="O431" s="215"/>
      <c r="P431" s="215"/>
      <c r="Q431" s="215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</row>
    <row r="432" spans="1:39" ht="14.4" x14ac:dyDescent="0.3">
      <c r="A432" s="214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215"/>
      <c r="M432" s="215"/>
      <c r="N432" s="215"/>
      <c r="O432" s="215"/>
      <c r="P432" s="215"/>
      <c r="Q432" s="215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</row>
    <row r="433" spans="1:39" ht="14.4" x14ac:dyDescent="0.3">
      <c r="A433" s="214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215"/>
      <c r="M433" s="215"/>
      <c r="N433" s="215"/>
      <c r="O433" s="215"/>
      <c r="P433" s="215"/>
      <c r="Q433" s="215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</row>
    <row r="434" spans="1:39" ht="14.4" x14ac:dyDescent="0.3">
      <c r="A434" s="214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215"/>
      <c r="M434" s="215"/>
      <c r="N434" s="215"/>
      <c r="O434" s="215"/>
      <c r="P434" s="215"/>
      <c r="Q434" s="215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</row>
    <row r="435" spans="1:39" ht="14.4" x14ac:dyDescent="0.3">
      <c r="A435" s="214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215"/>
      <c r="M435" s="215"/>
      <c r="N435" s="215"/>
      <c r="O435" s="215"/>
      <c r="P435" s="215"/>
      <c r="Q435" s="215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</row>
    <row r="436" spans="1:39" ht="14.4" x14ac:dyDescent="0.3">
      <c r="A436" s="214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215"/>
      <c r="M436" s="215"/>
      <c r="N436" s="215"/>
      <c r="O436" s="215"/>
      <c r="P436" s="215"/>
      <c r="Q436" s="215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</row>
    <row r="437" spans="1:39" ht="14.4" x14ac:dyDescent="0.3">
      <c r="A437" s="214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215"/>
      <c r="M437" s="215"/>
      <c r="N437" s="215"/>
      <c r="O437" s="215"/>
      <c r="P437" s="215"/>
      <c r="Q437" s="215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</row>
    <row r="438" spans="1:39" ht="14.4" x14ac:dyDescent="0.3">
      <c r="A438" s="214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215"/>
      <c r="M438" s="215"/>
      <c r="N438" s="215"/>
      <c r="O438" s="215"/>
      <c r="P438" s="215"/>
      <c r="Q438" s="215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</row>
    <row r="439" spans="1:39" ht="14.4" x14ac:dyDescent="0.3">
      <c r="A439" s="214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215"/>
      <c r="M439" s="215"/>
      <c r="N439" s="215"/>
      <c r="O439" s="215"/>
      <c r="P439" s="215"/>
      <c r="Q439" s="215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</row>
    <row r="440" spans="1:39" ht="14.4" x14ac:dyDescent="0.3">
      <c r="A440" s="214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215"/>
      <c r="M440" s="215"/>
      <c r="N440" s="215"/>
      <c r="O440" s="215"/>
      <c r="P440" s="215"/>
      <c r="Q440" s="215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</row>
    <row r="441" spans="1:39" ht="14.4" x14ac:dyDescent="0.3">
      <c r="A441" s="214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215"/>
      <c r="M441" s="215"/>
      <c r="N441" s="215"/>
      <c r="O441" s="215"/>
      <c r="P441" s="215"/>
      <c r="Q441" s="215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</row>
    <row r="442" spans="1:39" ht="14.4" x14ac:dyDescent="0.3">
      <c r="A442" s="214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215"/>
      <c r="M442" s="215"/>
      <c r="N442" s="215"/>
      <c r="O442" s="215"/>
      <c r="P442" s="215"/>
      <c r="Q442" s="215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</row>
    <row r="443" spans="1:39" ht="14.4" x14ac:dyDescent="0.3">
      <c r="A443" s="214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215"/>
      <c r="M443" s="215"/>
      <c r="N443" s="215"/>
      <c r="O443" s="215"/>
      <c r="P443" s="215"/>
      <c r="Q443" s="215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</row>
    <row r="444" spans="1:39" ht="14.4" x14ac:dyDescent="0.3">
      <c r="A444" s="214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215"/>
      <c r="M444" s="215"/>
      <c r="N444" s="215"/>
      <c r="O444" s="215"/>
      <c r="P444" s="215"/>
      <c r="Q444" s="215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</row>
    <row r="445" spans="1:39" ht="14.4" x14ac:dyDescent="0.3">
      <c r="A445" s="214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215"/>
      <c r="M445" s="215"/>
      <c r="N445" s="215"/>
      <c r="O445" s="215"/>
      <c r="P445" s="215"/>
      <c r="Q445" s="215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</row>
    <row r="446" spans="1:39" ht="14.4" x14ac:dyDescent="0.3">
      <c r="A446" s="214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215"/>
      <c r="M446" s="215"/>
      <c r="N446" s="215"/>
      <c r="O446" s="215"/>
      <c r="P446" s="215"/>
      <c r="Q446" s="215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</row>
    <row r="447" spans="1:39" ht="14.4" x14ac:dyDescent="0.3">
      <c r="A447" s="214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215"/>
      <c r="M447" s="215"/>
      <c r="N447" s="215"/>
      <c r="O447" s="215"/>
      <c r="P447" s="215"/>
      <c r="Q447" s="215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</row>
    <row r="448" spans="1:39" ht="14.4" x14ac:dyDescent="0.3">
      <c r="A448" s="214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215"/>
      <c r="M448" s="215"/>
      <c r="N448" s="215"/>
      <c r="O448" s="215"/>
      <c r="P448" s="215"/>
      <c r="Q448" s="215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</row>
    <row r="449" spans="1:39" ht="14.4" x14ac:dyDescent="0.3">
      <c r="A449" s="214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215"/>
      <c r="M449" s="215"/>
      <c r="N449" s="215"/>
      <c r="O449" s="215"/>
      <c r="P449" s="215"/>
      <c r="Q449" s="215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</row>
    <row r="450" spans="1:39" ht="14.4" x14ac:dyDescent="0.3">
      <c r="A450" s="214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215"/>
      <c r="M450" s="215"/>
      <c r="N450" s="215"/>
      <c r="O450" s="215"/>
      <c r="P450" s="215"/>
      <c r="Q450" s="215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</row>
    <row r="451" spans="1:39" ht="14.4" x14ac:dyDescent="0.3">
      <c r="A451" s="214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215"/>
      <c r="M451" s="215"/>
      <c r="N451" s="215"/>
      <c r="O451" s="215"/>
      <c r="P451" s="215"/>
      <c r="Q451" s="215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</row>
    <row r="452" spans="1:39" ht="14.4" x14ac:dyDescent="0.3">
      <c r="A452" s="214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215"/>
      <c r="M452" s="215"/>
      <c r="N452" s="215"/>
      <c r="O452" s="215"/>
      <c r="P452" s="215"/>
      <c r="Q452" s="215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</row>
    <row r="453" spans="1:39" ht="14.4" x14ac:dyDescent="0.3">
      <c r="A453" s="214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215"/>
      <c r="M453" s="215"/>
      <c r="N453" s="215"/>
      <c r="O453" s="215"/>
      <c r="P453" s="215"/>
      <c r="Q453" s="215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</row>
    <row r="454" spans="1:39" ht="14.4" x14ac:dyDescent="0.3">
      <c r="A454" s="214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215"/>
      <c r="M454" s="215"/>
      <c r="N454" s="215"/>
      <c r="O454" s="215"/>
      <c r="P454" s="215"/>
      <c r="Q454" s="215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</row>
    <row r="455" spans="1:39" ht="14.4" x14ac:dyDescent="0.3">
      <c r="A455" s="214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215"/>
      <c r="M455" s="215"/>
      <c r="N455" s="215"/>
      <c r="O455" s="215"/>
      <c r="P455" s="215"/>
      <c r="Q455" s="215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</row>
    <row r="456" spans="1:39" ht="14.4" x14ac:dyDescent="0.3">
      <c r="A456" s="214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215"/>
      <c r="M456" s="215"/>
      <c r="N456" s="215"/>
      <c r="O456" s="215"/>
      <c r="P456" s="215"/>
      <c r="Q456" s="215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</row>
    <row r="457" spans="1:39" ht="14.4" x14ac:dyDescent="0.3">
      <c r="A457" s="214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215"/>
      <c r="M457" s="215"/>
      <c r="N457" s="215"/>
      <c r="O457" s="215"/>
      <c r="P457" s="215"/>
      <c r="Q457" s="215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</row>
    <row r="458" spans="1:39" ht="14.4" x14ac:dyDescent="0.3">
      <c r="A458" s="214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215"/>
      <c r="M458" s="215"/>
      <c r="N458" s="215"/>
      <c r="O458" s="215"/>
      <c r="P458" s="215"/>
      <c r="Q458" s="215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</row>
    <row r="459" spans="1:39" ht="14.4" x14ac:dyDescent="0.3">
      <c r="A459" s="214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215"/>
      <c r="M459" s="215"/>
      <c r="N459" s="215"/>
      <c r="O459" s="215"/>
      <c r="P459" s="215"/>
      <c r="Q459" s="215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</row>
    <row r="460" spans="1:39" ht="14.4" x14ac:dyDescent="0.3">
      <c r="A460" s="214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215"/>
      <c r="M460" s="215"/>
      <c r="N460" s="215"/>
      <c r="O460" s="215"/>
      <c r="P460" s="215"/>
      <c r="Q460" s="215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</row>
    <row r="461" spans="1:39" ht="14.4" x14ac:dyDescent="0.3">
      <c r="A461" s="214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215"/>
      <c r="M461" s="215"/>
      <c r="N461" s="215"/>
      <c r="O461" s="215"/>
      <c r="P461" s="215"/>
      <c r="Q461" s="215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</row>
    <row r="462" spans="1:39" ht="14.4" x14ac:dyDescent="0.3">
      <c r="A462" s="214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215"/>
      <c r="M462" s="215"/>
      <c r="N462" s="215"/>
      <c r="O462" s="215"/>
      <c r="P462" s="215"/>
      <c r="Q462" s="215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</row>
    <row r="463" spans="1:39" ht="14.4" x14ac:dyDescent="0.3">
      <c r="A463" s="214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215"/>
      <c r="M463" s="215"/>
      <c r="N463" s="215"/>
      <c r="O463" s="215"/>
      <c r="P463" s="215"/>
      <c r="Q463" s="215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</row>
    <row r="464" spans="1:39" ht="14.4" x14ac:dyDescent="0.3">
      <c r="A464" s="214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215"/>
      <c r="M464" s="215"/>
      <c r="N464" s="215"/>
      <c r="O464" s="215"/>
      <c r="P464" s="215"/>
      <c r="Q464" s="215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</row>
    <row r="465" spans="1:39" ht="14.4" x14ac:dyDescent="0.3">
      <c r="A465" s="214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215"/>
      <c r="M465" s="215"/>
      <c r="N465" s="215"/>
      <c r="O465" s="215"/>
      <c r="P465" s="215"/>
      <c r="Q465" s="215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</row>
    <row r="466" spans="1:39" ht="14.4" x14ac:dyDescent="0.3">
      <c r="A466" s="214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215"/>
      <c r="M466" s="215"/>
      <c r="N466" s="215"/>
      <c r="O466" s="215"/>
      <c r="P466" s="215"/>
      <c r="Q466" s="215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</row>
    <row r="467" spans="1:39" ht="14.4" x14ac:dyDescent="0.3">
      <c r="A467" s="214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215"/>
      <c r="M467" s="215"/>
      <c r="N467" s="215"/>
      <c r="O467" s="215"/>
      <c r="P467" s="215"/>
      <c r="Q467" s="215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</row>
    <row r="468" spans="1:39" ht="14.4" x14ac:dyDescent="0.3">
      <c r="A468" s="214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215"/>
      <c r="M468" s="215"/>
      <c r="N468" s="215"/>
      <c r="O468" s="215"/>
      <c r="P468" s="215"/>
      <c r="Q468" s="215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</row>
    <row r="469" spans="1:39" ht="14.4" x14ac:dyDescent="0.3">
      <c r="A469" s="214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215"/>
      <c r="M469" s="215"/>
      <c r="N469" s="215"/>
      <c r="O469" s="215"/>
      <c r="P469" s="215"/>
      <c r="Q469" s="215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</row>
    <row r="470" spans="1:39" ht="14.4" x14ac:dyDescent="0.3">
      <c r="A470" s="214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215"/>
      <c r="M470" s="215"/>
      <c r="N470" s="215"/>
      <c r="O470" s="215"/>
      <c r="P470" s="215"/>
      <c r="Q470" s="215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</row>
    <row r="471" spans="1:39" ht="14.4" x14ac:dyDescent="0.3">
      <c r="A471" s="214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215"/>
      <c r="M471" s="215"/>
      <c r="N471" s="215"/>
      <c r="O471" s="215"/>
      <c r="P471" s="215"/>
      <c r="Q471" s="215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</row>
    <row r="472" spans="1:39" ht="14.4" x14ac:dyDescent="0.3">
      <c r="A472" s="214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215"/>
      <c r="M472" s="215"/>
      <c r="N472" s="215"/>
      <c r="O472" s="215"/>
      <c r="P472" s="215"/>
      <c r="Q472" s="215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</row>
    <row r="473" spans="1:39" ht="14.4" x14ac:dyDescent="0.3">
      <c r="A473" s="214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215"/>
      <c r="M473" s="215"/>
      <c r="N473" s="215"/>
      <c r="O473" s="215"/>
      <c r="P473" s="215"/>
      <c r="Q473" s="215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</row>
    <row r="474" spans="1:39" ht="14.4" x14ac:dyDescent="0.3">
      <c r="A474" s="214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215"/>
      <c r="M474" s="215"/>
      <c r="N474" s="215"/>
      <c r="O474" s="215"/>
      <c r="P474" s="215"/>
      <c r="Q474" s="215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</row>
    <row r="475" spans="1:39" ht="14.4" x14ac:dyDescent="0.3">
      <c r="A475" s="214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215"/>
      <c r="M475" s="215"/>
      <c r="N475" s="215"/>
      <c r="O475" s="215"/>
      <c r="P475" s="215"/>
      <c r="Q475" s="215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</row>
    <row r="476" spans="1:39" ht="14.4" x14ac:dyDescent="0.3">
      <c r="A476" s="214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215"/>
      <c r="M476" s="215"/>
      <c r="N476" s="215"/>
      <c r="O476" s="215"/>
      <c r="P476" s="215"/>
      <c r="Q476" s="215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</row>
    <row r="477" spans="1:39" ht="14.4" x14ac:dyDescent="0.3">
      <c r="A477" s="214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215"/>
      <c r="M477" s="215"/>
      <c r="N477" s="215"/>
      <c r="O477" s="215"/>
      <c r="P477" s="215"/>
      <c r="Q477" s="215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</row>
    <row r="478" spans="1:39" ht="14.4" x14ac:dyDescent="0.3">
      <c r="A478" s="214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215"/>
      <c r="M478" s="215"/>
      <c r="N478" s="215"/>
      <c r="O478" s="215"/>
      <c r="P478" s="215"/>
      <c r="Q478" s="215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</row>
    <row r="479" spans="1:39" ht="14.4" x14ac:dyDescent="0.3">
      <c r="A479" s="214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215"/>
      <c r="M479" s="215"/>
      <c r="N479" s="215"/>
      <c r="O479" s="215"/>
      <c r="P479" s="215"/>
      <c r="Q479" s="215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</row>
    <row r="480" spans="1:39" ht="14.4" x14ac:dyDescent="0.3">
      <c r="A480" s="214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215"/>
      <c r="M480" s="215"/>
      <c r="N480" s="215"/>
      <c r="O480" s="215"/>
      <c r="P480" s="215"/>
      <c r="Q480" s="215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</row>
    <row r="481" spans="1:39" ht="14.4" x14ac:dyDescent="0.3">
      <c r="A481" s="214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215"/>
      <c r="M481" s="215"/>
      <c r="N481" s="215"/>
      <c r="O481" s="215"/>
      <c r="P481" s="215"/>
      <c r="Q481" s="215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</row>
    <row r="482" spans="1:39" ht="14.4" x14ac:dyDescent="0.3">
      <c r="A482" s="214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215"/>
      <c r="M482" s="215"/>
      <c r="N482" s="215"/>
      <c r="O482" s="215"/>
      <c r="P482" s="215"/>
      <c r="Q482" s="215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</row>
    <row r="483" spans="1:39" ht="14.4" x14ac:dyDescent="0.3">
      <c r="A483" s="214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215"/>
      <c r="M483" s="215"/>
      <c r="N483" s="215"/>
      <c r="O483" s="215"/>
      <c r="P483" s="215"/>
      <c r="Q483" s="215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</row>
    <row r="484" spans="1:39" ht="14.4" x14ac:dyDescent="0.3">
      <c r="A484" s="214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215"/>
      <c r="M484" s="215"/>
      <c r="N484" s="215"/>
      <c r="O484" s="215"/>
      <c r="P484" s="215"/>
      <c r="Q484" s="215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</row>
    <row r="485" spans="1:39" ht="14.4" x14ac:dyDescent="0.3">
      <c r="A485" s="214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215"/>
      <c r="M485" s="215"/>
      <c r="N485" s="215"/>
      <c r="O485" s="215"/>
      <c r="P485" s="215"/>
      <c r="Q485" s="215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</row>
    <row r="486" spans="1:39" ht="14.4" x14ac:dyDescent="0.3">
      <c r="A486" s="214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215"/>
      <c r="M486" s="215"/>
      <c r="N486" s="215"/>
      <c r="O486" s="215"/>
      <c r="P486" s="215"/>
      <c r="Q486" s="215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</row>
    <row r="487" spans="1:39" ht="14.4" x14ac:dyDescent="0.3">
      <c r="A487" s="214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215"/>
      <c r="M487" s="215"/>
      <c r="N487" s="215"/>
      <c r="O487" s="215"/>
      <c r="P487" s="215"/>
      <c r="Q487" s="215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</row>
    <row r="488" spans="1:39" ht="14.4" x14ac:dyDescent="0.3">
      <c r="A488" s="214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215"/>
      <c r="M488" s="215"/>
      <c r="N488" s="215"/>
      <c r="O488" s="215"/>
      <c r="P488" s="215"/>
      <c r="Q488" s="215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</row>
    <row r="489" spans="1:39" ht="14.4" x14ac:dyDescent="0.3">
      <c r="A489" s="214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215"/>
      <c r="M489" s="215"/>
      <c r="N489" s="215"/>
      <c r="O489" s="215"/>
      <c r="P489" s="215"/>
      <c r="Q489" s="215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</row>
    <row r="490" spans="1:39" ht="14.4" x14ac:dyDescent="0.3">
      <c r="A490" s="214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215"/>
      <c r="M490" s="215"/>
      <c r="N490" s="215"/>
      <c r="O490" s="215"/>
      <c r="P490" s="215"/>
      <c r="Q490" s="215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</row>
    <row r="491" spans="1:39" ht="14.4" x14ac:dyDescent="0.3">
      <c r="A491" s="214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215"/>
      <c r="M491" s="215"/>
      <c r="N491" s="215"/>
      <c r="O491" s="215"/>
      <c r="P491" s="215"/>
      <c r="Q491" s="215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</row>
    <row r="492" spans="1:39" ht="14.4" x14ac:dyDescent="0.3">
      <c r="A492" s="214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215"/>
      <c r="M492" s="215"/>
      <c r="N492" s="215"/>
      <c r="O492" s="215"/>
      <c r="P492" s="215"/>
      <c r="Q492" s="215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</row>
    <row r="493" spans="1:39" ht="14.4" x14ac:dyDescent="0.3">
      <c r="A493" s="214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215"/>
      <c r="M493" s="215"/>
      <c r="N493" s="215"/>
      <c r="O493" s="215"/>
      <c r="P493" s="215"/>
      <c r="Q493" s="215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</row>
    <row r="494" spans="1:39" ht="14.4" x14ac:dyDescent="0.3">
      <c r="A494" s="214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215"/>
      <c r="M494" s="215"/>
      <c r="N494" s="215"/>
      <c r="O494" s="215"/>
      <c r="P494" s="215"/>
      <c r="Q494" s="215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</row>
    <row r="495" spans="1:39" ht="14.4" x14ac:dyDescent="0.3">
      <c r="A495" s="214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215"/>
      <c r="M495" s="215"/>
      <c r="N495" s="215"/>
      <c r="O495" s="215"/>
      <c r="P495" s="215"/>
      <c r="Q495" s="215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</row>
    <row r="496" spans="1:39" ht="14.4" x14ac:dyDescent="0.3">
      <c r="A496" s="214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215"/>
      <c r="M496" s="215"/>
      <c r="N496" s="215"/>
      <c r="O496" s="215"/>
      <c r="P496" s="215"/>
      <c r="Q496" s="215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</row>
    <row r="497" spans="1:39" ht="14.4" x14ac:dyDescent="0.3">
      <c r="A497" s="214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215"/>
      <c r="M497" s="215"/>
      <c r="N497" s="215"/>
      <c r="O497" s="215"/>
      <c r="P497" s="215"/>
      <c r="Q497" s="215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</row>
    <row r="498" spans="1:39" ht="14.4" x14ac:dyDescent="0.3">
      <c r="A498" s="214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215"/>
      <c r="M498" s="215"/>
      <c r="N498" s="215"/>
      <c r="O498" s="215"/>
      <c r="P498" s="215"/>
      <c r="Q498" s="215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</row>
    <row r="499" spans="1:39" ht="14.4" x14ac:dyDescent="0.3">
      <c r="A499" s="214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215"/>
      <c r="M499" s="215"/>
      <c r="N499" s="215"/>
      <c r="O499" s="215"/>
      <c r="P499" s="215"/>
      <c r="Q499" s="215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</row>
    <row r="500" spans="1:39" ht="14.4" x14ac:dyDescent="0.3">
      <c r="A500" s="214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215"/>
      <c r="M500" s="215"/>
      <c r="N500" s="215"/>
      <c r="O500" s="215"/>
      <c r="P500" s="215"/>
      <c r="Q500" s="215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</row>
    <row r="501" spans="1:39" ht="14.4" x14ac:dyDescent="0.3">
      <c r="A501" s="214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215"/>
      <c r="M501" s="215"/>
      <c r="N501" s="215"/>
      <c r="O501" s="215"/>
      <c r="P501" s="215"/>
      <c r="Q501" s="215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</row>
    <row r="502" spans="1:39" ht="14.4" x14ac:dyDescent="0.3">
      <c r="A502" s="214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215"/>
      <c r="M502" s="215"/>
      <c r="N502" s="215"/>
      <c r="O502" s="215"/>
      <c r="P502" s="215"/>
      <c r="Q502" s="215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</row>
    <row r="503" spans="1:39" ht="14.4" x14ac:dyDescent="0.3">
      <c r="A503" s="214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215"/>
      <c r="M503" s="215"/>
      <c r="N503" s="215"/>
      <c r="O503" s="215"/>
      <c r="P503" s="215"/>
      <c r="Q503" s="215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</row>
    <row r="504" spans="1:39" ht="14.4" x14ac:dyDescent="0.3">
      <c r="A504" s="214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215"/>
      <c r="M504" s="215"/>
      <c r="N504" s="215"/>
      <c r="O504" s="215"/>
      <c r="P504" s="215"/>
      <c r="Q504" s="215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</row>
    <row r="505" spans="1:39" ht="14.4" x14ac:dyDescent="0.3">
      <c r="A505" s="214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215"/>
      <c r="M505" s="215"/>
      <c r="N505" s="215"/>
      <c r="O505" s="215"/>
      <c r="P505" s="215"/>
      <c r="Q505" s="215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</row>
    <row r="506" spans="1:39" ht="14.4" x14ac:dyDescent="0.3">
      <c r="A506" s="214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215"/>
      <c r="M506" s="215"/>
      <c r="N506" s="215"/>
      <c r="O506" s="215"/>
      <c r="P506" s="215"/>
      <c r="Q506" s="215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</row>
    <row r="507" spans="1:39" ht="14.4" x14ac:dyDescent="0.3">
      <c r="A507" s="214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215"/>
      <c r="M507" s="215"/>
      <c r="N507" s="215"/>
      <c r="O507" s="215"/>
      <c r="P507" s="215"/>
      <c r="Q507" s="215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</row>
    <row r="508" spans="1:39" ht="14.4" x14ac:dyDescent="0.3">
      <c r="A508" s="214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215"/>
      <c r="M508" s="215"/>
      <c r="N508" s="215"/>
      <c r="O508" s="215"/>
      <c r="P508" s="215"/>
      <c r="Q508" s="215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</row>
    <row r="509" spans="1:39" ht="14.4" x14ac:dyDescent="0.3">
      <c r="A509" s="214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215"/>
      <c r="M509" s="215"/>
      <c r="N509" s="215"/>
      <c r="O509" s="215"/>
      <c r="P509" s="215"/>
      <c r="Q509" s="215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</row>
    <row r="510" spans="1:39" ht="14.4" x14ac:dyDescent="0.3">
      <c r="A510" s="214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215"/>
      <c r="M510" s="215"/>
      <c r="N510" s="215"/>
      <c r="O510" s="215"/>
      <c r="P510" s="215"/>
      <c r="Q510" s="215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</row>
    <row r="511" spans="1:39" ht="14.4" x14ac:dyDescent="0.3">
      <c r="A511" s="214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215"/>
      <c r="M511" s="215"/>
      <c r="N511" s="215"/>
      <c r="O511" s="215"/>
      <c r="P511" s="215"/>
      <c r="Q511" s="215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</row>
    <row r="512" spans="1:39" ht="14.4" x14ac:dyDescent="0.3">
      <c r="A512" s="214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215"/>
      <c r="M512" s="215"/>
      <c r="N512" s="215"/>
      <c r="O512" s="215"/>
      <c r="P512" s="215"/>
      <c r="Q512" s="215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</row>
    <row r="513" spans="1:39" ht="14.4" x14ac:dyDescent="0.3">
      <c r="A513" s="214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215"/>
      <c r="M513" s="215"/>
      <c r="N513" s="215"/>
      <c r="O513" s="215"/>
      <c r="P513" s="215"/>
      <c r="Q513" s="215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</row>
    <row r="514" spans="1:39" ht="14.4" x14ac:dyDescent="0.3">
      <c r="A514" s="214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215"/>
      <c r="M514" s="215"/>
      <c r="N514" s="215"/>
      <c r="O514" s="215"/>
      <c r="P514" s="215"/>
      <c r="Q514" s="215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</row>
    <row r="515" spans="1:39" ht="14.4" x14ac:dyDescent="0.3">
      <c r="A515" s="214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215"/>
      <c r="M515" s="215"/>
      <c r="N515" s="215"/>
      <c r="O515" s="215"/>
      <c r="P515" s="215"/>
      <c r="Q515" s="215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</row>
    <row r="516" spans="1:39" ht="14.4" x14ac:dyDescent="0.3">
      <c r="A516" s="214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215"/>
      <c r="M516" s="215"/>
      <c r="N516" s="215"/>
      <c r="O516" s="215"/>
      <c r="P516" s="215"/>
      <c r="Q516" s="215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</row>
    <row r="517" spans="1:39" ht="14.4" x14ac:dyDescent="0.3">
      <c r="A517" s="214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215"/>
      <c r="M517" s="215"/>
      <c r="N517" s="215"/>
      <c r="O517" s="215"/>
      <c r="P517" s="215"/>
      <c r="Q517" s="215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</row>
    <row r="518" spans="1:39" ht="14.4" x14ac:dyDescent="0.3">
      <c r="A518" s="214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215"/>
      <c r="M518" s="215"/>
      <c r="N518" s="215"/>
      <c r="O518" s="215"/>
      <c r="P518" s="215"/>
      <c r="Q518" s="215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</row>
    <row r="519" spans="1:39" ht="14.4" x14ac:dyDescent="0.3">
      <c r="A519" s="214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215"/>
      <c r="M519" s="215"/>
      <c r="N519" s="215"/>
      <c r="O519" s="215"/>
      <c r="P519" s="215"/>
      <c r="Q519" s="215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</row>
    <row r="520" spans="1:39" ht="14.4" x14ac:dyDescent="0.3">
      <c r="A520" s="214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215"/>
      <c r="M520" s="215"/>
      <c r="N520" s="215"/>
      <c r="O520" s="215"/>
      <c r="P520" s="215"/>
      <c r="Q520" s="215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</row>
    <row r="521" spans="1:39" ht="14.4" x14ac:dyDescent="0.3">
      <c r="A521" s="214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215"/>
      <c r="M521" s="215"/>
      <c r="N521" s="215"/>
      <c r="O521" s="215"/>
      <c r="P521" s="215"/>
      <c r="Q521" s="215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</row>
    <row r="522" spans="1:39" ht="14.4" x14ac:dyDescent="0.3">
      <c r="A522" s="214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215"/>
      <c r="M522" s="215"/>
      <c r="N522" s="215"/>
      <c r="O522" s="215"/>
      <c r="P522" s="215"/>
      <c r="Q522" s="215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</row>
    <row r="523" spans="1:39" ht="14.4" x14ac:dyDescent="0.3">
      <c r="A523" s="214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215"/>
      <c r="M523" s="215"/>
      <c r="N523" s="215"/>
      <c r="O523" s="215"/>
      <c r="P523" s="215"/>
      <c r="Q523" s="215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</row>
    <row r="524" spans="1:39" ht="14.4" x14ac:dyDescent="0.3">
      <c r="A524" s="214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215"/>
      <c r="M524" s="215"/>
      <c r="N524" s="215"/>
      <c r="O524" s="215"/>
      <c r="P524" s="215"/>
      <c r="Q524" s="215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</row>
    <row r="525" spans="1:39" ht="14.4" x14ac:dyDescent="0.3">
      <c r="A525" s="214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215"/>
      <c r="M525" s="215"/>
      <c r="N525" s="215"/>
      <c r="O525" s="215"/>
      <c r="P525" s="215"/>
      <c r="Q525" s="215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</row>
    <row r="526" spans="1:39" ht="14.4" x14ac:dyDescent="0.3">
      <c r="A526" s="214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215"/>
      <c r="M526" s="215"/>
      <c r="N526" s="215"/>
      <c r="O526" s="215"/>
      <c r="P526" s="215"/>
      <c r="Q526" s="215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</row>
    <row r="527" spans="1:39" ht="14.4" x14ac:dyDescent="0.3">
      <c r="A527" s="214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215"/>
      <c r="M527" s="215"/>
      <c r="N527" s="215"/>
      <c r="O527" s="215"/>
      <c r="P527" s="215"/>
      <c r="Q527" s="215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</row>
    <row r="528" spans="1:39" ht="14.4" x14ac:dyDescent="0.3">
      <c r="A528" s="214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215"/>
      <c r="M528" s="215"/>
      <c r="N528" s="215"/>
      <c r="O528" s="215"/>
      <c r="P528" s="215"/>
      <c r="Q528" s="215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</row>
    <row r="529" spans="1:39" ht="14.4" x14ac:dyDescent="0.3">
      <c r="A529" s="214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215"/>
      <c r="M529" s="215"/>
      <c r="N529" s="215"/>
      <c r="O529" s="215"/>
      <c r="P529" s="215"/>
      <c r="Q529" s="215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</row>
    <row r="530" spans="1:39" ht="14.4" x14ac:dyDescent="0.3">
      <c r="A530" s="214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215"/>
      <c r="M530" s="215"/>
      <c r="N530" s="215"/>
      <c r="O530" s="215"/>
      <c r="P530" s="215"/>
      <c r="Q530" s="215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</row>
    <row r="531" spans="1:39" ht="14.4" x14ac:dyDescent="0.3">
      <c r="A531" s="214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215"/>
      <c r="M531" s="215"/>
      <c r="N531" s="215"/>
      <c r="O531" s="215"/>
      <c r="P531" s="215"/>
      <c r="Q531" s="215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</row>
    <row r="532" spans="1:39" ht="14.4" x14ac:dyDescent="0.3">
      <c r="A532" s="214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215"/>
      <c r="M532" s="215"/>
      <c r="N532" s="215"/>
      <c r="O532" s="215"/>
      <c r="P532" s="215"/>
      <c r="Q532" s="215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</row>
    <row r="533" spans="1:39" ht="14.4" x14ac:dyDescent="0.3">
      <c r="A533" s="214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215"/>
      <c r="M533" s="215"/>
      <c r="N533" s="215"/>
      <c r="O533" s="215"/>
      <c r="P533" s="215"/>
      <c r="Q533" s="215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</row>
    <row r="534" spans="1:39" ht="14.4" x14ac:dyDescent="0.3">
      <c r="A534" s="214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215"/>
      <c r="M534" s="215"/>
      <c r="N534" s="215"/>
      <c r="O534" s="215"/>
      <c r="P534" s="215"/>
      <c r="Q534" s="215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</row>
    <row r="535" spans="1:39" ht="14.4" x14ac:dyDescent="0.3">
      <c r="A535" s="214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215"/>
      <c r="M535" s="215"/>
      <c r="N535" s="215"/>
      <c r="O535" s="215"/>
      <c r="P535" s="215"/>
      <c r="Q535" s="215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</row>
    <row r="536" spans="1:39" ht="14.4" x14ac:dyDescent="0.3">
      <c r="A536" s="214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215"/>
      <c r="M536" s="215"/>
      <c r="N536" s="215"/>
      <c r="O536" s="215"/>
      <c r="P536" s="215"/>
      <c r="Q536" s="215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</row>
    <row r="537" spans="1:39" ht="14.4" x14ac:dyDescent="0.3">
      <c r="A537" s="214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215"/>
      <c r="M537" s="215"/>
      <c r="N537" s="215"/>
      <c r="O537" s="215"/>
      <c r="P537" s="215"/>
      <c r="Q537" s="215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</row>
    <row r="538" spans="1:39" ht="14.4" x14ac:dyDescent="0.3">
      <c r="A538" s="214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215"/>
      <c r="M538" s="215"/>
      <c r="N538" s="215"/>
      <c r="O538" s="215"/>
      <c r="P538" s="215"/>
      <c r="Q538" s="215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</row>
    <row r="539" spans="1:39" ht="14.4" x14ac:dyDescent="0.3">
      <c r="A539" s="214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215"/>
      <c r="M539" s="215"/>
      <c r="N539" s="215"/>
      <c r="O539" s="215"/>
      <c r="P539" s="215"/>
      <c r="Q539" s="215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</row>
    <row r="540" spans="1:39" ht="14.4" x14ac:dyDescent="0.3">
      <c r="A540" s="214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215"/>
      <c r="M540" s="215"/>
      <c r="N540" s="215"/>
      <c r="O540" s="215"/>
      <c r="P540" s="215"/>
      <c r="Q540" s="215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</row>
    <row r="541" spans="1:39" ht="14.4" x14ac:dyDescent="0.3">
      <c r="A541" s="214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215"/>
      <c r="M541" s="215"/>
      <c r="N541" s="215"/>
      <c r="O541" s="215"/>
      <c r="P541" s="215"/>
      <c r="Q541" s="215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</row>
    <row r="542" spans="1:39" ht="14.4" x14ac:dyDescent="0.3">
      <c r="A542" s="214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215"/>
      <c r="M542" s="215"/>
      <c r="N542" s="215"/>
      <c r="O542" s="215"/>
      <c r="P542" s="215"/>
      <c r="Q542" s="215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</row>
    <row r="543" spans="1:39" ht="14.4" x14ac:dyDescent="0.3">
      <c r="A543" s="214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215"/>
      <c r="M543" s="215"/>
      <c r="N543" s="215"/>
      <c r="O543" s="215"/>
      <c r="P543" s="215"/>
      <c r="Q543" s="215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</row>
    <row r="544" spans="1:39" ht="14.4" x14ac:dyDescent="0.3">
      <c r="A544" s="214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215"/>
      <c r="M544" s="215"/>
      <c r="N544" s="215"/>
      <c r="O544" s="215"/>
      <c r="P544" s="215"/>
      <c r="Q544" s="215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</row>
    <row r="545" spans="1:39" ht="14.4" x14ac:dyDescent="0.3">
      <c r="A545" s="214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215"/>
      <c r="M545" s="215"/>
      <c r="N545" s="215"/>
      <c r="O545" s="215"/>
      <c r="P545" s="215"/>
      <c r="Q545" s="215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</row>
    <row r="546" spans="1:39" ht="14.4" x14ac:dyDescent="0.3">
      <c r="A546" s="214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215"/>
      <c r="M546" s="215"/>
      <c r="N546" s="215"/>
      <c r="O546" s="215"/>
      <c r="P546" s="215"/>
      <c r="Q546" s="215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</row>
    <row r="547" spans="1:39" ht="14.4" x14ac:dyDescent="0.3">
      <c r="A547" s="214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215"/>
      <c r="M547" s="215"/>
      <c r="N547" s="215"/>
      <c r="O547" s="215"/>
      <c r="P547" s="215"/>
      <c r="Q547" s="215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</row>
    <row r="548" spans="1:39" ht="14.4" x14ac:dyDescent="0.3">
      <c r="A548" s="214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215"/>
      <c r="M548" s="215"/>
      <c r="N548" s="215"/>
      <c r="O548" s="215"/>
      <c r="P548" s="215"/>
      <c r="Q548" s="215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</row>
    <row r="549" spans="1:39" ht="14.4" x14ac:dyDescent="0.3">
      <c r="A549" s="214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215"/>
      <c r="M549" s="215"/>
      <c r="N549" s="215"/>
      <c r="O549" s="215"/>
      <c r="P549" s="215"/>
      <c r="Q549" s="215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</row>
    <row r="550" spans="1:39" ht="14.4" x14ac:dyDescent="0.3">
      <c r="A550" s="214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215"/>
      <c r="M550" s="215"/>
      <c r="N550" s="215"/>
      <c r="O550" s="215"/>
      <c r="P550" s="215"/>
      <c r="Q550" s="215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</row>
    <row r="551" spans="1:39" ht="14.4" x14ac:dyDescent="0.3">
      <c r="A551" s="214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215"/>
      <c r="M551" s="215"/>
      <c r="N551" s="215"/>
      <c r="O551" s="215"/>
      <c r="P551" s="215"/>
      <c r="Q551" s="215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</row>
    <row r="552" spans="1:39" ht="14.4" x14ac:dyDescent="0.3">
      <c r="A552" s="214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215"/>
      <c r="M552" s="215"/>
      <c r="N552" s="215"/>
      <c r="O552" s="215"/>
      <c r="P552" s="215"/>
      <c r="Q552" s="215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</row>
    <row r="553" spans="1:39" ht="14.4" x14ac:dyDescent="0.3">
      <c r="A553" s="214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215"/>
      <c r="M553" s="215"/>
      <c r="N553" s="215"/>
      <c r="O553" s="215"/>
      <c r="P553" s="215"/>
      <c r="Q553" s="215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</row>
    <row r="554" spans="1:39" ht="14.4" x14ac:dyDescent="0.3">
      <c r="A554" s="214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215"/>
      <c r="M554" s="215"/>
      <c r="N554" s="215"/>
      <c r="O554" s="215"/>
      <c r="P554" s="215"/>
      <c r="Q554" s="215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</row>
    <row r="555" spans="1:39" ht="14.4" x14ac:dyDescent="0.3">
      <c r="A555" s="214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215"/>
      <c r="M555" s="215"/>
      <c r="N555" s="215"/>
      <c r="O555" s="215"/>
      <c r="P555" s="215"/>
      <c r="Q555" s="215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</row>
    <row r="556" spans="1:39" ht="14.4" x14ac:dyDescent="0.3">
      <c r="A556" s="214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215"/>
      <c r="M556" s="215"/>
      <c r="N556" s="215"/>
      <c r="O556" s="215"/>
      <c r="P556" s="215"/>
      <c r="Q556" s="215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</row>
    <row r="557" spans="1:39" ht="14.4" x14ac:dyDescent="0.3">
      <c r="A557" s="214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215"/>
      <c r="M557" s="215"/>
      <c r="N557" s="215"/>
      <c r="O557" s="215"/>
      <c r="P557" s="215"/>
      <c r="Q557" s="215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</row>
    <row r="558" spans="1:39" ht="14.4" x14ac:dyDescent="0.3">
      <c r="A558" s="214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215"/>
      <c r="M558" s="215"/>
      <c r="N558" s="215"/>
      <c r="O558" s="215"/>
      <c r="P558" s="215"/>
      <c r="Q558" s="215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</row>
    <row r="559" spans="1:39" ht="14.4" x14ac:dyDescent="0.3">
      <c r="A559" s="214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215"/>
      <c r="M559" s="215"/>
      <c r="N559" s="215"/>
      <c r="O559" s="215"/>
      <c r="P559" s="215"/>
      <c r="Q559" s="215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</row>
    <row r="560" spans="1:39" ht="14.4" x14ac:dyDescent="0.3">
      <c r="A560" s="214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215"/>
      <c r="M560" s="215"/>
      <c r="N560" s="215"/>
      <c r="O560" s="215"/>
      <c r="P560" s="215"/>
      <c r="Q560" s="215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</row>
    <row r="561" spans="1:39" ht="14.4" x14ac:dyDescent="0.3">
      <c r="A561" s="214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215"/>
      <c r="M561" s="215"/>
      <c r="N561" s="215"/>
      <c r="O561" s="215"/>
      <c r="P561" s="215"/>
      <c r="Q561" s="215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</row>
    <row r="562" spans="1:39" ht="14.4" x14ac:dyDescent="0.3">
      <c r="A562" s="214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215"/>
      <c r="M562" s="215"/>
      <c r="N562" s="215"/>
      <c r="O562" s="215"/>
      <c r="P562" s="215"/>
      <c r="Q562" s="215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</row>
    <row r="563" spans="1:39" ht="14.4" x14ac:dyDescent="0.3">
      <c r="A563" s="214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215"/>
      <c r="M563" s="215"/>
      <c r="N563" s="215"/>
      <c r="O563" s="215"/>
      <c r="P563" s="215"/>
      <c r="Q563" s="215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</row>
    <row r="564" spans="1:39" ht="14.4" x14ac:dyDescent="0.3">
      <c r="A564" s="214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215"/>
      <c r="M564" s="215"/>
      <c r="N564" s="215"/>
      <c r="O564" s="215"/>
      <c r="P564" s="215"/>
      <c r="Q564" s="215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</row>
    <row r="565" spans="1:39" ht="14.4" x14ac:dyDescent="0.3">
      <c r="A565" s="214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215"/>
      <c r="M565" s="215"/>
      <c r="N565" s="215"/>
      <c r="O565" s="215"/>
      <c r="P565" s="215"/>
      <c r="Q565" s="215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</row>
    <row r="566" spans="1:39" ht="14.4" x14ac:dyDescent="0.3">
      <c r="A566" s="214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215"/>
      <c r="M566" s="215"/>
      <c r="N566" s="215"/>
      <c r="O566" s="215"/>
      <c r="P566" s="215"/>
      <c r="Q566" s="215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</row>
    <row r="567" spans="1:39" ht="14.4" x14ac:dyDescent="0.3">
      <c r="A567" s="214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215"/>
      <c r="M567" s="215"/>
      <c r="N567" s="215"/>
      <c r="O567" s="215"/>
      <c r="P567" s="215"/>
      <c r="Q567" s="215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</row>
    <row r="568" spans="1:39" ht="14.4" x14ac:dyDescent="0.3">
      <c r="A568" s="214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215"/>
      <c r="M568" s="215"/>
      <c r="N568" s="215"/>
      <c r="O568" s="215"/>
      <c r="P568" s="215"/>
      <c r="Q568" s="215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</row>
    <row r="569" spans="1:39" ht="14.4" x14ac:dyDescent="0.3">
      <c r="A569" s="214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215"/>
      <c r="M569" s="215"/>
      <c r="N569" s="215"/>
      <c r="O569" s="215"/>
      <c r="P569" s="215"/>
      <c r="Q569" s="215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</row>
    <row r="570" spans="1:39" ht="14.4" x14ac:dyDescent="0.3">
      <c r="A570" s="214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215"/>
      <c r="M570" s="215"/>
      <c r="N570" s="215"/>
      <c r="O570" s="215"/>
      <c r="P570" s="215"/>
      <c r="Q570" s="215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</row>
    <row r="571" spans="1:39" ht="14.4" x14ac:dyDescent="0.3">
      <c r="A571" s="214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215"/>
      <c r="M571" s="215"/>
      <c r="N571" s="215"/>
      <c r="O571" s="215"/>
      <c r="P571" s="215"/>
      <c r="Q571" s="215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</row>
    <row r="572" spans="1:39" ht="14.4" x14ac:dyDescent="0.3">
      <c r="A572" s="214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215"/>
      <c r="M572" s="215"/>
      <c r="N572" s="215"/>
      <c r="O572" s="215"/>
      <c r="P572" s="215"/>
      <c r="Q572" s="215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</row>
    <row r="573" spans="1:39" ht="14.4" x14ac:dyDescent="0.3">
      <c r="A573" s="214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215"/>
      <c r="M573" s="215"/>
      <c r="N573" s="215"/>
      <c r="O573" s="215"/>
      <c r="P573" s="215"/>
      <c r="Q573" s="215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</row>
    <row r="574" spans="1:39" ht="14.4" x14ac:dyDescent="0.3">
      <c r="A574" s="214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215"/>
      <c r="M574" s="215"/>
      <c r="N574" s="215"/>
      <c r="O574" s="215"/>
      <c r="P574" s="215"/>
      <c r="Q574" s="215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</row>
    <row r="575" spans="1:39" ht="14.4" x14ac:dyDescent="0.3">
      <c r="A575" s="214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215"/>
      <c r="M575" s="215"/>
      <c r="N575" s="215"/>
      <c r="O575" s="215"/>
      <c r="P575" s="215"/>
      <c r="Q575" s="215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</row>
    <row r="576" spans="1:39" ht="14.4" x14ac:dyDescent="0.3">
      <c r="A576" s="214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215"/>
      <c r="M576" s="215"/>
      <c r="N576" s="215"/>
      <c r="O576" s="215"/>
      <c r="P576" s="215"/>
      <c r="Q576" s="215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</row>
    <row r="577" spans="1:39" ht="14.4" x14ac:dyDescent="0.3">
      <c r="A577" s="214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215"/>
      <c r="M577" s="215"/>
      <c r="N577" s="215"/>
      <c r="O577" s="215"/>
      <c r="P577" s="215"/>
      <c r="Q577" s="215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</row>
    <row r="578" spans="1:39" ht="14.4" x14ac:dyDescent="0.3">
      <c r="A578" s="214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215"/>
      <c r="M578" s="215"/>
      <c r="N578" s="215"/>
      <c r="O578" s="215"/>
      <c r="P578" s="215"/>
      <c r="Q578" s="215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</row>
    <row r="579" spans="1:39" ht="14.4" x14ac:dyDescent="0.3">
      <c r="A579" s="214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215"/>
      <c r="M579" s="215"/>
      <c r="N579" s="215"/>
      <c r="O579" s="215"/>
      <c r="P579" s="215"/>
      <c r="Q579" s="215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</row>
    <row r="580" spans="1:39" ht="14.4" x14ac:dyDescent="0.3">
      <c r="A580" s="214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215"/>
      <c r="M580" s="215"/>
      <c r="N580" s="215"/>
      <c r="O580" s="215"/>
      <c r="P580" s="215"/>
      <c r="Q580" s="215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</row>
    <row r="581" spans="1:39" ht="14.4" x14ac:dyDescent="0.3">
      <c r="A581" s="214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215"/>
      <c r="M581" s="215"/>
      <c r="N581" s="215"/>
      <c r="O581" s="215"/>
      <c r="P581" s="215"/>
      <c r="Q581" s="215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</row>
    <row r="582" spans="1:39" ht="14.4" x14ac:dyDescent="0.3">
      <c r="A582" s="214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215"/>
      <c r="M582" s="215"/>
      <c r="N582" s="215"/>
      <c r="O582" s="215"/>
      <c r="P582" s="215"/>
      <c r="Q582" s="215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</row>
    <row r="583" spans="1:39" ht="14.4" x14ac:dyDescent="0.3">
      <c r="A583" s="214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215"/>
      <c r="M583" s="215"/>
      <c r="N583" s="215"/>
      <c r="O583" s="215"/>
      <c r="P583" s="215"/>
      <c r="Q583" s="215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</row>
    <row r="584" spans="1:39" ht="14.4" x14ac:dyDescent="0.3">
      <c r="A584" s="214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215"/>
      <c r="M584" s="215"/>
      <c r="N584" s="215"/>
      <c r="O584" s="215"/>
      <c r="P584" s="215"/>
      <c r="Q584" s="215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</row>
    <row r="585" spans="1:39" ht="14.4" x14ac:dyDescent="0.3">
      <c r="A585" s="214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215"/>
      <c r="M585" s="215"/>
      <c r="N585" s="215"/>
      <c r="O585" s="215"/>
      <c r="P585" s="215"/>
      <c r="Q585" s="215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</row>
    <row r="586" spans="1:39" ht="14.4" x14ac:dyDescent="0.3">
      <c r="A586" s="214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215"/>
      <c r="M586" s="215"/>
      <c r="N586" s="215"/>
      <c r="O586" s="215"/>
      <c r="P586" s="215"/>
      <c r="Q586" s="215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</row>
    <row r="587" spans="1:39" ht="14.4" x14ac:dyDescent="0.3">
      <c r="A587" s="214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215"/>
      <c r="M587" s="215"/>
      <c r="N587" s="215"/>
      <c r="O587" s="215"/>
      <c r="P587" s="215"/>
      <c r="Q587" s="215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</row>
    <row r="588" spans="1:39" ht="14.4" x14ac:dyDescent="0.3">
      <c r="A588" s="214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215"/>
      <c r="M588" s="215"/>
      <c r="N588" s="215"/>
      <c r="O588" s="215"/>
      <c r="P588" s="215"/>
      <c r="Q588" s="215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</row>
    <row r="589" spans="1:39" ht="14.4" x14ac:dyDescent="0.3">
      <c r="A589" s="214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215"/>
      <c r="M589" s="215"/>
      <c r="N589" s="215"/>
      <c r="O589" s="215"/>
      <c r="P589" s="215"/>
      <c r="Q589" s="215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</row>
    <row r="590" spans="1:39" ht="14.4" x14ac:dyDescent="0.3">
      <c r="A590" s="214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215"/>
      <c r="M590" s="215"/>
      <c r="N590" s="215"/>
      <c r="O590" s="215"/>
      <c r="P590" s="215"/>
      <c r="Q590" s="215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</row>
    <row r="591" spans="1:39" ht="14.4" x14ac:dyDescent="0.3">
      <c r="A591" s="214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215"/>
      <c r="M591" s="215"/>
      <c r="N591" s="215"/>
      <c r="O591" s="215"/>
      <c r="P591" s="215"/>
      <c r="Q591" s="215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</row>
    <row r="592" spans="1:39" ht="14.4" x14ac:dyDescent="0.3">
      <c r="A592" s="214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215"/>
      <c r="M592" s="215"/>
      <c r="N592" s="215"/>
      <c r="O592" s="215"/>
      <c r="P592" s="215"/>
      <c r="Q592" s="215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</row>
    <row r="593" spans="1:39" ht="14.4" x14ac:dyDescent="0.3">
      <c r="A593" s="214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215"/>
      <c r="M593" s="215"/>
      <c r="N593" s="215"/>
      <c r="O593" s="215"/>
      <c r="P593" s="215"/>
      <c r="Q593" s="215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</row>
    <row r="594" spans="1:39" ht="14.4" x14ac:dyDescent="0.3">
      <c r="A594" s="214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215"/>
      <c r="M594" s="215"/>
      <c r="N594" s="215"/>
      <c r="O594" s="215"/>
      <c r="P594" s="215"/>
      <c r="Q594" s="215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</row>
    <row r="595" spans="1:39" ht="14.4" x14ac:dyDescent="0.3">
      <c r="A595" s="214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215"/>
      <c r="M595" s="215"/>
      <c r="N595" s="215"/>
      <c r="O595" s="215"/>
      <c r="P595" s="215"/>
      <c r="Q595" s="215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</row>
    <row r="596" spans="1:39" ht="14.4" x14ac:dyDescent="0.3">
      <c r="A596" s="214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215"/>
      <c r="M596" s="215"/>
      <c r="N596" s="215"/>
      <c r="O596" s="215"/>
      <c r="P596" s="215"/>
      <c r="Q596" s="215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</row>
    <row r="597" spans="1:39" ht="14.4" x14ac:dyDescent="0.3">
      <c r="A597" s="214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215"/>
      <c r="M597" s="215"/>
      <c r="N597" s="215"/>
      <c r="O597" s="215"/>
      <c r="P597" s="215"/>
      <c r="Q597" s="215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</row>
    <row r="598" spans="1:39" ht="14.4" x14ac:dyDescent="0.3">
      <c r="A598" s="214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215"/>
      <c r="M598" s="215"/>
      <c r="N598" s="215"/>
      <c r="O598" s="215"/>
      <c r="P598" s="215"/>
      <c r="Q598" s="215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</row>
    <row r="599" spans="1:39" ht="14.4" x14ac:dyDescent="0.3">
      <c r="A599" s="214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215"/>
      <c r="M599" s="215"/>
      <c r="N599" s="215"/>
      <c r="O599" s="215"/>
      <c r="P599" s="215"/>
      <c r="Q599" s="215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</row>
    <row r="600" spans="1:39" ht="14.4" x14ac:dyDescent="0.3">
      <c r="A600" s="214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215"/>
      <c r="M600" s="215"/>
      <c r="N600" s="215"/>
      <c r="O600" s="215"/>
      <c r="P600" s="215"/>
      <c r="Q600" s="215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</row>
    <row r="601" spans="1:39" ht="14.4" x14ac:dyDescent="0.3">
      <c r="A601" s="214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215"/>
      <c r="M601" s="215"/>
      <c r="N601" s="215"/>
      <c r="O601" s="215"/>
      <c r="P601" s="215"/>
      <c r="Q601" s="215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</row>
    <row r="602" spans="1:39" ht="14.4" x14ac:dyDescent="0.3">
      <c r="A602" s="214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215"/>
      <c r="M602" s="215"/>
      <c r="N602" s="215"/>
      <c r="O602" s="215"/>
      <c r="P602" s="215"/>
      <c r="Q602" s="215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</row>
    <row r="603" spans="1:39" ht="14.4" x14ac:dyDescent="0.3">
      <c r="A603" s="214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215"/>
      <c r="M603" s="215"/>
      <c r="N603" s="215"/>
      <c r="O603" s="215"/>
      <c r="P603" s="215"/>
      <c r="Q603" s="215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</row>
    <row r="604" spans="1:39" ht="14.4" x14ac:dyDescent="0.3">
      <c r="A604" s="214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215"/>
      <c r="M604" s="215"/>
      <c r="N604" s="215"/>
      <c r="O604" s="215"/>
      <c r="P604" s="215"/>
      <c r="Q604" s="215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</row>
    <row r="605" spans="1:39" ht="14.4" x14ac:dyDescent="0.3">
      <c r="A605" s="214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215"/>
      <c r="M605" s="215"/>
      <c r="N605" s="215"/>
      <c r="O605" s="215"/>
      <c r="P605" s="215"/>
      <c r="Q605" s="215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</row>
    <row r="606" spans="1:39" ht="14.4" x14ac:dyDescent="0.3">
      <c r="A606" s="214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215"/>
      <c r="M606" s="215"/>
      <c r="N606" s="215"/>
      <c r="O606" s="215"/>
      <c r="P606" s="215"/>
      <c r="Q606" s="215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</row>
    <row r="607" spans="1:39" ht="14.4" x14ac:dyDescent="0.3">
      <c r="A607" s="214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215"/>
      <c r="M607" s="215"/>
      <c r="N607" s="215"/>
      <c r="O607" s="215"/>
      <c r="P607" s="215"/>
      <c r="Q607" s="215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</row>
    <row r="608" spans="1:39" ht="14.4" x14ac:dyDescent="0.3">
      <c r="A608" s="214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215"/>
      <c r="M608" s="215"/>
      <c r="N608" s="215"/>
      <c r="O608" s="215"/>
      <c r="P608" s="215"/>
      <c r="Q608" s="215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</row>
    <row r="609" spans="1:39" ht="14.4" x14ac:dyDescent="0.3">
      <c r="A609" s="214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215"/>
      <c r="M609" s="215"/>
      <c r="N609" s="215"/>
      <c r="O609" s="215"/>
      <c r="P609" s="215"/>
      <c r="Q609" s="215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</row>
    <row r="610" spans="1:39" ht="14.4" x14ac:dyDescent="0.3">
      <c r="A610" s="214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215"/>
      <c r="M610" s="215"/>
      <c r="N610" s="215"/>
      <c r="O610" s="215"/>
      <c r="P610" s="215"/>
      <c r="Q610" s="215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</row>
    <row r="611" spans="1:39" ht="14.4" x14ac:dyDescent="0.3">
      <c r="A611" s="214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215"/>
      <c r="M611" s="215"/>
      <c r="N611" s="215"/>
      <c r="O611" s="215"/>
      <c r="P611" s="215"/>
      <c r="Q611" s="215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</row>
    <row r="612" spans="1:39" ht="14.4" x14ac:dyDescent="0.3">
      <c r="A612" s="214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215"/>
      <c r="M612" s="215"/>
      <c r="N612" s="215"/>
      <c r="O612" s="215"/>
      <c r="P612" s="215"/>
      <c r="Q612" s="215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</row>
    <row r="613" spans="1:39" ht="14.4" x14ac:dyDescent="0.3">
      <c r="A613" s="214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215"/>
      <c r="M613" s="215"/>
      <c r="N613" s="215"/>
      <c r="O613" s="215"/>
      <c r="P613" s="215"/>
      <c r="Q613" s="215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</row>
    <row r="614" spans="1:39" ht="14.4" x14ac:dyDescent="0.3">
      <c r="A614" s="214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215"/>
      <c r="M614" s="215"/>
      <c r="N614" s="215"/>
      <c r="O614" s="215"/>
      <c r="P614" s="215"/>
      <c r="Q614" s="215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</row>
    <row r="615" spans="1:39" ht="14.4" x14ac:dyDescent="0.3">
      <c r="A615" s="214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215"/>
      <c r="M615" s="215"/>
      <c r="N615" s="215"/>
      <c r="O615" s="215"/>
      <c r="P615" s="215"/>
      <c r="Q615" s="215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</row>
    <row r="616" spans="1:39" ht="14.4" x14ac:dyDescent="0.3">
      <c r="A616" s="214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215"/>
      <c r="M616" s="215"/>
      <c r="N616" s="215"/>
      <c r="O616" s="215"/>
      <c r="P616" s="215"/>
      <c r="Q616" s="215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</row>
    <row r="617" spans="1:39" ht="14.4" x14ac:dyDescent="0.3">
      <c r="A617" s="214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215"/>
      <c r="M617" s="215"/>
      <c r="N617" s="215"/>
      <c r="O617" s="215"/>
      <c r="P617" s="215"/>
      <c r="Q617" s="215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</row>
    <row r="618" spans="1:39" ht="14.4" x14ac:dyDescent="0.3">
      <c r="A618" s="214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215"/>
      <c r="M618" s="215"/>
      <c r="N618" s="215"/>
      <c r="O618" s="215"/>
      <c r="P618" s="215"/>
      <c r="Q618" s="215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</row>
    <row r="619" spans="1:39" ht="14.4" x14ac:dyDescent="0.3">
      <c r="A619" s="214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215"/>
      <c r="M619" s="215"/>
      <c r="N619" s="215"/>
      <c r="O619" s="215"/>
      <c r="P619" s="215"/>
      <c r="Q619" s="215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</row>
    <row r="620" spans="1:39" ht="14.4" x14ac:dyDescent="0.3">
      <c r="A620" s="214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215"/>
      <c r="M620" s="215"/>
      <c r="N620" s="215"/>
      <c r="O620" s="215"/>
      <c r="P620" s="215"/>
      <c r="Q620" s="215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</row>
    <row r="621" spans="1:39" ht="14.4" x14ac:dyDescent="0.3">
      <c r="A621" s="214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215"/>
      <c r="M621" s="215"/>
      <c r="N621" s="215"/>
      <c r="O621" s="215"/>
      <c r="P621" s="215"/>
      <c r="Q621" s="215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</row>
    <row r="622" spans="1:39" ht="14.4" x14ac:dyDescent="0.3">
      <c r="A622" s="214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215"/>
      <c r="M622" s="215"/>
      <c r="N622" s="215"/>
      <c r="O622" s="215"/>
      <c r="P622" s="215"/>
      <c r="Q622" s="215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</row>
    <row r="623" spans="1:39" ht="14.4" x14ac:dyDescent="0.3">
      <c r="A623" s="214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215"/>
      <c r="M623" s="215"/>
      <c r="N623" s="215"/>
      <c r="O623" s="215"/>
      <c r="P623" s="215"/>
      <c r="Q623" s="215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</row>
    <row r="624" spans="1:39" ht="14.4" x14ac:dyDescent="0.3">
      <c r="A624" s="214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215"/>
      <c r="M624" s="215"/>
      <c r="N624" s="215"/>
      <c r="O624" s="215"/>
      <c r="P624" s="215"/>
      <c r="Q624" s="215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</row>
    <row r="625" spans="1:39" ht="14.4" x14ac:dyDescent="0.3">
      <c r="A625" s="214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215"/>
      <c r="M625" s="215"/>
      <c r="N625" s="215"/>
      <c r="O625" s="215"/>
      <c r="P625" s="215"/>
      <c r="Q625" s="215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</row>
    <row r="626" spans="1:39" ht="14.4" x14ac:dyDescent="0.3">
      <c r="A626" s="214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215"/>
      <c r="M626" s="215"/>
      <c r="N626" s="215"/>
      <c r="O626" s="215"/>
      <c r="P626" s="215"/>
      <c r="Q626" s="215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</row>
    <row r="627" spans="1:39" ht="14.4" x14ac:dyDescent="0.3">
      <c r="A627" s="214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215"/>
      <c r="M627" s="215"/>
      <c r="N627" s="215"/>
      <c r="O627" s="215"/>
      <c r="P627" s="215"/>
      <c r="Q627" s="215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</row>
    <row r="628" spans="1:39" ht="14.4" x14ac:dyDescent="0.3">
      <c r="A628" s="214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215"/>
      <c r="M628" s="215"/>
      <c r="N628" s="215"/>
      <c r="O628" s="215"/>
      <c r="P628" s="215"/>
      <c r="Q628" s="215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</row>
    <row r="629" spans="1:39" ht="14.4" x14ac:dyDescent="0.3">
      <c r="A629" s="214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215"/>
      <c r="M629" s="215"/>
      <c r="N629" s="215"/>
      <c r="O629" s="215"/>
      <c r="P629" s="215"/>
      <c r="Q629" s="215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</row>
    <row r="630" spans="1:39" ht="14.4" x14ac:dyDescent="0.3">
      <c r="A630" s="214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215"/>
      <c r="M630" s="215"/>
      <c r="N630" s="215"/>
      <c r="O630" s="215"/>
      <c r="P630" s="215"/>
      <c r="Q630" s="215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</row>
    <row r="631" spans="1:39" ht="14.4" x14ac:dyDescent="0.3">
      <c r="A631" s="214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215"/>
      <c r="M631" s="215"/>
      <c r="N631" s="215"/>
      <c r="O631" s="215"/>
      <c r="P631" s="215"/>
      <c r="Q631" s="215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</row>
    <row r="632" spans="1:39" ht="14.4" x14ac:dyDescent="0.3">
      <c r="A632" s="214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215"/>
      <c r="M632" s="215"/>
      <c r="N632" s="215"/>
      <c r="O632" s="215"/>
      <c r="P632" s="215"/>
      <c r="Q632" s="215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</row>
    <row r="633" spans="1:39" ht="14.4" x14ac:dyDescent="0.3">
      <c r="A633" s="214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215"/>
      <c r="M633" s="215"/>
      <c r="N633" s="215"/>
      <c r="O633" s="215"/>
      <c r="P633" s="215"/>
      <c r="Q633" s="215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</row>
    <row r="634" spans="1:39" ht="14.4" x14ac:dyDescent="0.3">
      <c r="A634" s="214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215"/>
      <c r="M634" s="215"/>
      <c r="N634" s="215"/>
      <c r="O634" s="215"/>
      <c r="P634" s="215"/>
      <c r="Q634" s="215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</row>
    <row r="635" spans="1:39" ht="14.4" x14ac:dyDescent="0.3">
      <c r="A635" s="214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215"/>
      <c r="M635" s="215"/>
      <c r="N635" s="215"/>
      <c r="O635" s="215"/>
      <c r="P635" s="215"/>
      <c r="Q635" s="215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</row>
    <row r="636" spans="1:39" ht="14.4" x14ac:dyDescent="0.3">
      <c r="A636" s="214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215"/>
      <c r="M636" s="215"/>
      <c r="N636" s="215"/>
      <c r="O636" s="215"/>
      <c r="P636" s="215"/>
      <c r="Q636" s="215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</row>
    <row r="637" spans="1:39" ht="14.4" x14ac:dyDescent="0.3">
      <c r="A637" s="214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215"/>
      <c r="M637" s="215"/>
      <c r="N637" s="215"/>
      <c r="O637" s="215"/>
      <c r="P637" s="215"/>
      <c r="Q637" s="215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</row>
    <row r="638" spans="1:39" ht="14.4" x14ac:dyDescent="0.3">
      <c r="A638" s="214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215"/>
      <c r="M638" s="215"/>
      <c r="N638" s="215"/>
      <c r="O638" s="215"/>
      <c r="P638" s="215"/>
      <c r="Q638" s="215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</row>
    <row r="639" spans="1:39" ht="14.4" x14ac:dyDescent="0.3">
      <c r="A639" s="214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215"/>
      <c r="M639" s="215"/>
      <c r="N639" s="215"/>
      <c r="O639" s="215"/>
      <c r="P639" s="215"/>
      <c r="Q639" s="215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</row>
    <row r="640" spans="1:39" ht="14.4" x14ac:dyDescent="0.3">
      <c r="A640" s="214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215"/>
      <c r="M640" s="215"/>
      <c r="N640" s="215"/>
      <c r="O640" s="215"/>
      <c r="P640" s="215"/>
      <c r="Q640" s="215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</row>
    <row r="641" spans="1:39" ht="14.4" x14ac:dyDescent="0.3">
      <c r="A641" s="214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215"/>
      <c r="M641" s="215"/>
      <c r="N641" s="215"/>
      <c r="O641" s="215"/>
      <c r="P641" s="215"/>
      <c r="Q641" s="215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</row>
    <row r="642" spans="1:39" ht="14.4" x14ac:dyDescent="0.3">
      <c r="A642" s="214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215"/>
      <c r="M642" s="215"/>
      <c r="N642" s="215"/>
      <c r="O642" s="215"/>
      <c r="P642" s="215"/>
      <c r="Q642" s="215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</row>
    <row r="643" spans="1:39" ht="14.4" x14ac:dyDescent="0.3">
      <c r="A643" s="214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215"/>
      <c r="M643" s="215"/>
      <c r="N643" s="215"/>
      <c r="O643" s="215"/>
      <c r="P643" s="215"/>
      <c r="Q643" s="215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</row>
    <row r="644" spans="1:39" ht="14.4" x14ac:dyDescent="0.3">
      <c r="A644" s="214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215"/>
      <c r="M644" s="215"/>
      <c r="N644" s="215"/>
      <c r="O644" s="215"/>
      <c r="P644" s="215"/>
      <c r="Q644" s="215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</row>
    <row r="645" spans="1:39" ht="14.4" x14ac:dyDescent="0.3">
      <c r="A645" s="214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215"/>
      <c r="M645" s="215"/>
      <c r="N645" s="215"/>
      <c r="O645" s="215"/>
      <c r="P645" s="215"/>
      <c r="Q645" s="215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</row>
    <row r="646" spans="1:39" ht="14.4" x14ac:dyDescent="0.3">
      <c r="A646" s="214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215"/>
      <c r="M646" s="215"/>
      <c r="N646" s="215"/>
      <c r="O646" s="215"/>
      <c r="P646" s="215"/>
      <c r="Q646" s="215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</row>
    <row r="647" spans="1:39" ht="14.4" x14ac:dyDescent="0.3">
      <c r="A647" s="214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215"/>
      <c r="M647" s="215"/>
      <c r="N647" s="215"/>
      <c r="O647" s="215"/>
      <c r="P647" s="215"/>
      <c r="Q647" s="215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</row>
    <row r="648" spans="1:39" ht="14.4" x14ac:dyDescent="0.3">
      <c r="A648" s="214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215"/>
      <c r="M648" s="215"/>
      <c r="N648" s="215"/>
      <c r="O648" s="215"/>
      <c r="P648" s="215"/>
      <c r="Q648" s="215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</row>
    <row r="649" spans="1:39" ht="14.4" x14ac:dyDescent="0.3">
      <c r="A649" s="214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215"/>
      <c r="M649" s="215"/>
      <c r="N649" s="215"/>
      <c r="O649" s="215"/>
      <c r="P649" s="215"/>
      <c r="Q649" s="215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</row>
    <row r="650" spans="1:39" ht="14.4" x14ac:dyDescent="0.3">
      <c r="A650" s="214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215"/>
      <c r="M650" s="215"/>
      <c r="N650" s="215"/>
      <c r="O650" s="215"/>
      <c r="P650" s="215"/>
      <c r="Q650" s="215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</row>
    <row r="651" spans="1:39" ht="14.4" x14ac:dyDescent="0.3">
      <c r="A651" s="214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215"/>
      <c r="M651" s="215"/>
      <c r="N651" s="215"/>
      <c r="O651" s="215"/>
      <c r="P651" s="215"/>
      <c r="Q651" s="215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</row>
    <row r="652" spans="1:39" ht="14.4" x14ac:dyDescent="0.3">
      <c r="A652" s="214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215"/>
      <c r="M652" s="215"/>
      <c r="N652" s="215"/>
      <c r="O652" s="215"/>
      <c r="P652" s="215"/>
      <c r="Q652" s="215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</row>
    <row r="653" spans="1:39" ht="14.4" x14ac:dyDescent="0.3">
      <c r="A653" s="214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215"/>
      <c r="M653" s="215"/>
      <c r="N653" s="215"/>
      <c r="O653" s="215"/>
      <c r="P653" s="215"/>
      <c r="Q653" s="215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</row>
    <row r="654" spans="1:39" ht="14.4" x14ac:dyDescent="0.3">
      <c r="A654" s="214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215"/>
      <c r="M654" s="215"/>
      <c r="N654" s="215"/>
      <c r="O654" s="215"/>
      <c r="P654" s="215"/>
      <c r="Q654" s="215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</row>
    <row r="655" spans="1:39" ht="14.4" x14ac:dyDescent="0.3">
      <c r="A655" s="214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215"/>
      <c r="M655" s="215"/>
      <c r="N655" s="215"/>
      <c r="O655" s="215"/>
      <c r="P655" s="215"/>
      <c r="Q655" s="215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</row>
    <row r="656" spans="1:39" ht="14.4" x14ac:dyDescent="0.3">
      <c r="A656" s="214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215"/>
      <c r="M656" s="215"/>
      <c r="N656" s="215"/>
      <c r="O656" s="215"/>
      <c r="P656" s="215"/>
      <c r="Q656" s="215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</row>
    <row r="657" spans="1:39" ht="14.4" x14ac:dyDescent="0.3">
      <c r="A657" s="214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215"/>
      <c r="M657" s="215"/>
      <c r="N657" s="215"/>
      <c r="O657" s="215"/>
      <c r="P657" s="215"/>
      <c r="Q657" s="215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</row>
    <row r="658" spans="1:39" ht="14.4" x14ac:dyDescent="0.3">
      <c r="A658" s="214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215"/>
      <c r="M658" s="215"/>
      <c r="N658" s="215"/>
      <c r="O658" s="215"/>
      <c r="P658" s="215"/>
      <c r="Q658" s="215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</row>
    <row r="659" spans="1:39" ht="14.4" x14ac:dyDescent="0.3">
      <c r="A659" s="214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215"/>
      <c r="M659" s="215"/>
      <c r="N659" s="215"/>
      <c r="O659" s="215"/>
      <c r="P659" s="215"/>
      <c r="Q659" s="215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</row>
    <row r="660" spans="1:39" ht="14.4" x14ac:dyDescent="0.3">
      <c r="A660" s="214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215"/>
      <c r="M660" s="215"/>
      <c r="N660" s="215"/>
      <c r="O660" s="215"/>
      <c r="P660" s="215"/>
      <c r="Q660" s="215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</row>
    <row r="661" spans="1:39" ht="14.4" x14ac:dyDescent="0.3">
      <c r="A661" s="214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215"/>
      <c r="M661" s="215"/>
      <c r="N661" s="215"/>
      <c r="O661" s="215"/>
      <c r="P661" s="215"/>
      <c r="Q661" s="215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</row>
    <row r="662" spans="1:39" ht="14.4" x14ac:dyDescent="0.3">
      <c r="A662" s="214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215"/>
      <c r="M662" s="215"/>
      <c r="N662" s="215"/>
      <c r="O662" s="215"/>
      <c r="P662" s="215"/>
      <c r="Q662" s="215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</row>
    <row r="663" spans="1:39" ht="14.4" x14ac:dyDescent="0.3">
      <c r="A663" s="214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215"/>
      <c r="M663" s="215"/>
      <c r="N663" s="215"/>
      <c r="O663" s="215"/>
      <c r="P663" s="215"/>
      <c r="Q663" s="215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</row>
    <row r="664" spans="1:39" ht="14.4" x14ac:dyDescent="0.3">
      <c r="A664" s="214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215"/>
      <c r="M664" s="215"/>
      <c r="N664" s="215"/>
      <c r="O664" s="215"/>
      <c r="P664" s="215"/>
      <c r="Q664" s="215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</row>
    <row r="665" spans="1:39" ht="14.4" x14ac:dyDescent="0.3">
      <c r="A665" s="214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215"/>
      <c r="M665" s="215"/>
      <c r="N665" s="215"/>
      <c r="O665" s="215"/>
      <c r="P665" s="215"/>
      <c r="Q665" s="215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</row>
    <row r="666" spans="1:39" ht="14.4" x14ac:dyDescent="0.3">
      <c r="A666" s="214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215"/>
      <c r="M666" s="215"/>
      <c r="N666" s="215"/>
      <c r="O666" s="215"/>
      <c r="P666" s="215"/>
      <c r="Q666" s="215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</row>
    <row r="667" spans="1:39" ht="14.4" x14ac:dyDescent="0.3">
      <c r="A667" s="214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215"/>
      <c r="M667" s="215"/>
      <c r="N667" s="215"/>
      <c r="O667" s="215"/>
      <c r="P667" s="215"/>
      <c r="Q667" s="215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</row>
    <row r="668" spans="1:39" ht="14.4" x14ac:dyDescent="0.3">
      <c r="A668" s="214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215"/>
      <c r="M668" s="215"/>
      <c r="N668" s="215"/>
      <c r="O668" s="215"/>
      <c r="P668" s="215"/>
      <c r="Q668" s="215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</row>
    <row r="669" spans="1:39" ht="14.4" x14ac:dyDescent="0.3">
      <c r="A669" s="214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215"/>
      <c r="M669" s="215"/>
      <c r="N669" s="215"/>
      <c r="O669" s="215"/>
      <c r="P669" s="215"/>
      <c r="Q669" s="215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</row>
    <row r="670" spans="1:39" ht="14.4" x14ac:dyDescent="0.3">
      <c r="A670" s="214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215"/>
      <c r="M670" s="215"/>
      <c r="N670" s="215"/>
      <c r="O670" s="215"/>
      <c r="P670" s="215"/>
      <c r="Q670" s="215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</row>
    <row r="671" spans="1:39" ht="14.4" x14ac:dyDescent="0.3">
      <c r="A671" s="214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215"/>
      <c r="M671" s="215"/>
      <c r="N671" s="215"/>
      <c r="O671" s="215"/>
      <c r="P671" s="215"/>
      <c r="Q671" s="215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</row>
    <row r="672" spans="1:39" ht="14.4" x14ac:dyDescent="0.3">
      <c r="A672" s="214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215"/>
      <c r="M672" s="215"/>
      <c r="N672" s="215"/>
      <c r="O672" s="215"/>
      <c r="P672" s="215"/>
      <c r="Q672" s="215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</row>
    <row r="673" spans="1:39" ht="14.4" x14ac:dyDescent="0.3">
      <c r="A673" s="214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215"/>
      <c r="M673" s="215"/>
      <c r="N673" s="215"/>
      <c r="O673" s="215"/>
      <c r="P673" s="215"/>
      <c r="Q673" s="215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</row>
    <row r="674" spans="1:39" ht="14.4" x14ac:dyDescent="0.3">
      <c r="A674" s="214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215"/>
      <c r="M674" s="215"/>
      <c r="N674" s="215"/>
      <c r="O674" s="215"/>
      <c r="P674" s="215"/>
      <c r="Q674" s="215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</row>
    <row r="675" spans="1:39" ht="14.4" x14ac:dyDescent="0.3">
      <c r="A675" s="214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215"/>
      <c r="M675" s="215"/>
      <c r="N675" s="215"/>
      <c r="O675" s="215"/>
      <c r="P675" s="215"/>
      <c r="Q675" s="215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</row>
    <row r="676" spans="1:39" ht="14.4" x14ac:dyDescent="0.3">
      <c r="A676" s="214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215"/>
      <c r="M676" s="215"/>
      <c r="N676" s="215"/>
      <c r="O676" s="215"/>
      <c r="P676" s="215"/>
      <c r="Q676" s="215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</row>
    <row r="677" spans="1:39" ht="14.4" x14ac:dyDescent="0.3">
      <c r="A677" s="214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215"/>
      <c r="M677" s="215"/>
      <c r="N677" s="215"/>
      <c r="O677" s="215"/>
      <c r="P677" s="215"/>
      <c r="Q677" s="215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</row>
    <row r="678" spans="1:39" ht="14.4" x14ac:dyDescent="0.3">
      <c r="A678" s="214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215"/>
      <c r="M678" s="215"/>
      <c r="N678" s="215"/>
      <c r="O678" s="215"/>
      <c r="P678" s="215"/>
      <c r="Q678" s="215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</row>
    <row r="679" spans="1:39" ht="14.4" x14ac:dyDescent="0.3">
      <c r="A679" s="214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215"/>
      <c r="M679" s="215"/>
      <c r="N679" s="215"/>
      <c r="O679" s="215"/>
      <c r="P679" s="215"/>
      <c r="Q679" s="215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</row>
    <row r="680" spans="1:39" ht="14.4" x14ac:dyDescent="0.3">
      <c r="A680" s="214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215"/>
      <c r="M680" s="215"/>
      <c r="N680" s="215"/>
      <c r="O680" s="215"/>
      <c r="P680" s="215"/>
      <c r="Q680" s="215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</row>
    <row r="681" spans="1:39" ht="14.4" x14ac:dyDescent="0.3">
      <c r="A681" s="214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215"/>
      <c r="M681" s="215"/>
      <c r="N681" s="215"/>
      <c r="O681" s="215"/>
      <c r="P681" s="215"/>
      <c r="Q681" s="215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</row>
    <row r="682" spans="1:39" ht="14.4" x14ac:dyDescent="0.3">
      <c r="A682" s="214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215"/>
      <c r="M682" s="215"/>
      <c r="N682" s="215"/>
      <c r="O682" s="215"/>
      <c r="P682" s="215"/>
      <c r="Q682" s="215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</row>
    <row r="683" spans="1:39" ht="14.4" x14ac:dyDescent="0.3">
      <c r="A683" s="214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215"/>
      <c r="M683" s="215"/>
      <c r="N683" s="215"/>
      <c r="O683" s="215"/>
      <c r="P683" s="215"/>
      <c r="Q683" s="215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</row>
    <row r="684" spans="1:39" ht="14.4" x14ac:dyDescent="0.3">
      <c r="A684" s="214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215"/>
      <c r="M684" s="215"/>
      <c r="N684" s="215"/>
      <c r="O684" s="215"/>
      <c r="P684" s="215"/>
      <c r="Q684" s="215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</row>
    <row r="685" spans="1:39" ht="14.4" x14ac:dyDescent="0.3">
      <c r="A685" s="214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215"/>
      <c r="M685" s="215"/>
      <c r="N685" s="215"/>
      <c r="O685" s="215"/>
      <c r="P685" s="215"/>
      <c r="Q685" s="215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</row>
    <row r="686" spans="1:39" ht="14.4" x14ac:dyDescent="0.3">
      <c r="A686" s="214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215"/>
      <c r="M686" s="215"/>
      <c r="N686" s="215"/>
      <c r="O686" s="215"/>
      <c r="P686" s="215"/>
      <c r="Q686" s="215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</row>
    <row r="687" spans="1:39" ht="14.4" x14ac:dyDescent="0.3">
      <c r="A687" s="214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215"/>
      <c r="M687" s="215"/>
      <c r="N687" s="215"/>
      <c r="O687" s="215"/>
      <c r="P687" s="215"/>
      <c r="Q687" s="215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</row>
    <row r="688" spans="1:39" ht="14.4" x14ac:dyDescent="0.3">
      <c r="A688" s="214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215"/>
      <c r="M688" s="215"/>
      <c r="N688" s="215"/>
      <c r="O688" s="215"/>
      <c r="P688" s="215"/>
      <c r="Q688" s="215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</row>
    <row r="689" spans="1:39" ht="14.4" x14ac:dyDescent="0.3">
      <c r="A689" s="214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215"/>
      <c r="M689" s="215"/>
      <c r="N689" s="215"/>
      <c r="O689" s="215"/>
      <c r="P689" s="215"/>
      <c r="Q689" s="215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</row>
    <row r="690" spans="1:39" ht="14.4" x14ac:dyDescent="0.3">
      <c r="A690" s="214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215"/>
      <c r="M690" s="215"/>
      <c r="N690" s="215"/>
      <c r="O690" s="215"/>
      <c r="P690" s="215"/>
      <c r="Q690" s="215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</row>
    <row r="691" spans="1:39" ht="14.4" x14ac:dyDescent="0.3">
      <c r="A691" s="214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215"/>
      <c r="M691" s="215"/>
      <c r="N691" s="215"/>
      <c r="O691" s="215"/>
      <c r="P691" s="215"/>
      <c r="Q691" s="215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</row>
    <row r="692" spans="1:39" ht="14.4" x14ac:dyDescent="0.3">
      <c r="A692" s="214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215"/>
      <c r="M692" s="215"/>
      <c r="N692" s="215"/>
      <c r="O692" s="215"/>
      <c r="P692" s="215"/>
      <c r="Q692" s="215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</row>
    <row r="693" spans="1:39" ht="14.4" x14ac:dyDescent="0.3">
      <c r="A693" s="214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215"/>
      <c r="M693" s="215"/>
      <c r="N693" s="215"/>
      <c r="O693" s="215"/>
      <c r="P693" s="215"/>
      <c r="Q693" s="215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</row>
    <row r="694" spans="1:39" ht="14.4" x14ac:dyDescent="0.3">
      <c r="A694" s="214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215"/>
      <c r="M694" s="215"/>
      <c r="N694" s="215"/>
      <c r="O694" s="215"/>
      <c r="P694" s="215"/>
      <c r="Q694" s="215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</row>
    <row r="695" spans="1:39" ht="14.4" x14ac:dyDescent="0.3">
      <c r="A695" s="214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215"/>
      <c r="M695" s="215"/>
      <c r="N695" s="215"/>
      <c r="O695" s="215"/>
      <c r="P695" s="215"/>
      <c r="Q695" s="215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</row>
    <row r="696" spans="1:39" ht="14.4" x14ac:dyDescent="0.3">
      <c r="A696" s="214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215"/>
      <c r="M696" s="215"/>
      <c r="N696" s="215"/>
      <c r="O696" s="215"/>
      <c r="P696" s="215"/>
      <c r="Q696" s="215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</row>
    <row r="697" spans="1:39" ht="14.4" x14ac:dyDescent="0.3">
      <c r="A697" s="214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215"/>
      <c r="M697" s="215"/>
      <c r="N697" s="215"/>
      <c r="O697" s="215"/>
      <c r="P697" s="215"/>
      <c r="Q697" s="215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</row>
    <row r="698" spans="1:39" ht="14.4" x14ac:dyDescent="0.3">
      <c r="A698" s="214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215"/>
      <c r="M698" s="215"/>
      <c r="N698" s="215"/>
      <c r="O698" s="215"/>
      <c r="P698" s="215"/>
      <c r="Q698" s="215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</row>
    <row r="699" spans="1:39" ht="14.4" x14ac:dyDescent="0.3">
      <c r="A699" s="214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215"/>
      <c r="M699" s="215"/>
      <c r="N699" s="215"/>
      <c r="O699" s="215"/>
      <c r="P699" s="215"/>
      <c r="Q699" s="215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</row>
    <row r="700" spans="1:39" ht="14.4" x14ac:dyDescent="0.3">
      <c r="A700" s="214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215"/>
      <c r="M700" s="215"/>
      <c r="N700" s="215"/>
      <c r="O700" s="215"/>
      <c r="P700" s="215"/>
      <c r="Q700" s="215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</row>
    <row r="701" spans="1:39" ht="14.4" x14ac:dyDescent="0.3">
      <c r="A701" s="214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215"/>
      <c r="M701" s="215"/>
      <c r="N701" s="215"/>
      <c r="O701" s="215"/>
      <c r="P701" s="215"/>
      <c r="Q701" s="215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</row>
    <row r="702" spans="1:39" ht="14.4" x14ac:dyDescent="0.3">
      <c r="A702" s="214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215"/>
      <c r="M702" s="215"/>
      <c r="N702" s="215"/>
      <c r="O702" s="215"/>
      <c r="P702" s="215"/>
      <c r="Q702" s="215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</row>
    <row r="703" spans="1:39" ht="14.4" x14ac:dyDescent="0.3">
      <c r="A703" s="214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215"/>
      <c r="M703" s="215"/>
      <c r="N703" s="215"/>
      <c r="O703" s="215"/>
      <c r="P703" s="215"/>
      <c r="Q703" s="215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</row>
    <row r="704" spans="1:39" ht="14.4" x14ac:dyDescent="0.3">
      <c r="A704" s="214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215"/>
      <c r="M704" s="215"/>
      <c r="N704" s="215"/>
      <c r="O704" s="215"/>
      <c r="P704" s="215"/>
      <c r="Q704" s="215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</row>
    <row r="705" spans="1:39" ht="14.4" x14ac:dyDescent="0.3">
      <c r="A705" s="214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215"/>
      <c r="M705" s="215"/>
      <c r="N705" s="215"/>
      <c r="O705" s="215"/>
      <c r="P705" s="215"/>
      <c r="Q705" s="215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</row>
    <row r="706" spans="1:39" ht="14.4" x14ac:dyDescent="0.3">
      <c r="A706" s="214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215"/>
      <c r="M706" s="215"/>
      <c r="N706" s="215"/>
      <c r="O706" s="215"/>
      <c r="P706" s="215"/>
      <c r="Q706" s="215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</row>
    <row r="707" spans="1:39" ht="14.4" x14ac:dyDescent="0.3">
      <c r="A707" s="214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215"/>
      <c r="M707" s="215"/>
      <c r="N707" s="215"/>
      <c r="O707" s="215"/>
      <c r="P707" s="215"/>
      <c r="Q707" s="215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</row>
    <row r="708" spans="1:39" ht="14.4" x14ac:dyDescent="0.3">
      <c r="A708" s="214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215"/>
      <c r="M708" s="215"/>
      <c r="N708" s="215"/>
      <c r="O708" s="215"/>
      <c r="P708" s="215"/>
      <c r="Q708" s="215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</row>
    <row r="709" spans="1:39" ht="14.4" x14ac:dyDescent="0.3">
      <c r="A709" s="214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215"/>
      <c r="M709" s="215"/>
      <c r="N709" s="215"/>
      <c r="O709" s="215"/>
      <c r="P709" s="215"/>
      <c r="Q709" s="215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</row>
    <row r="710" spans="1:39" ht="14.4" x14ac:dyDescent="0.3">
      <c r="A710" s="214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215"/>
      <c r="M710" s="215"/>
      <c r="N710" s="215"/>
      <c r="O710" s="215"/>
      <c r="P710" s="215"/>
      <c r="Q710" s="215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</row>
    <row r="711" spans="1:39" ht="14.4" x14ac:dyDescent="0.3">
      <c r="A711" s="214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215"/>
      <c r="M711" s="215"/>
      <c r="N711" s="215"/>
      <c r="O711" s="215"/>
      <c r="P711" s="215"/>
      <c r="Q711" s="215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</row>
    <row r="712" spans="1:39" ht="14.4" x14ac:dyDescent="0.3">
      <c r="A712" s="214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215"/>
      <c r="M712" s="215"/>
      <c r="N712" s="215"/>
      <c r="O712" s="215"/>
      <c r="P712" s="215"/>
      <c r="Q712" s="215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</row>
    <row r="713" spans="1:39" ht="14.4" x14ac:dyDescent="0.3">
      <c r="A713" s="214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215"/>
      <c r="M713" s="215"/>
      <c r="N713" s="215"/>
      <c r="O713" s="215"/>
      <c r="P713" s="215"/>
      <c r="Q713" s="215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</row>
    <row r="714" spans="1:39" ht="14.4" x14ac:dyDescent="0.3">
      <c r="A714" s="214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215"/>
      <c r="M714" s="215"/>
      <c r="N714" s="215"/>
      <c r="O714" s="215"/>
      <c r="P714" s="215"/>
      <c r="Q714" s="215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</row>
    <row r="715" spans="1:39" ht="14.4" x14ac:dyDescent="0.3">
      <c r="A715" s="214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215"/>
      <c r="M715" s="215"/>
      <c r="N715" s="215"/>
      <c r="O715" s="215"/>
      <c r="P715" s="215"/>
      <c r="Q715" s="215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</row>
    <row r="716" spans="1:39" ht="14.4" x14ac:dyDescent="0.3">
      <c r="A716" s="214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215"/>
      <c r="M716" s="215"/>
      <c r="N716" s="215"/>
      <c r="O716" s="215"/>
      <c r="P716" s="215"/>
      <c r="Q716" s="215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</row>
    <row r="717" spans="1:39" ht="14.4" x14ac:dyDescent="0.3">
      <c r="A717" s="214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215"/>
      <c r="M717" s="215"/>
      <c r="N717" s="215"/>
      <c r="O717" s="215"/>
      <c r="P717" s="215"/>
      <c r="Q717" s="215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</row>
    <row r="718" spans="1:39" ht="14.4" x14ac:dyDescent="0.3">
      <c r="A718" s="214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215"/>
      <c r="M718" s="215"/>
      <c r="N718" s="215"/>
      <c r="O718" s="215"/>
      <c r="P718" s="215"/>
      <c r="Q718" s="215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</row>
    <row r="719" spans="1:39" ht="14.4" x14ac:dyDescent="0.3">
      <c r="A719" s="214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215"/>
      <c r="M719" s="215"/>
      <c r="N719" s="215"/>
      <c r="O719" s="215"/>
      <c r="P719" s="215"/>
      <c r="Q719" s="215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</row>
    <row r="720" spans="1:39" ht="14.4" x14ac:dyDescent="0.3">
      <c r="A720" s="214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215"/>
      <c r="M720" s="215"/>
      <c r="N720" s="215"/>
      <c r="O720" s="215"/>
      <c r="P720" s="215"/>
      <c r="Q720" s="215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</row>
    <row r="721" spans="1:39" ht="14.4" x14ac:dyDescent="0.3">
      <c r="A721" s="214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215"/>
      <c r="M721" s="215"/>
      <c r="N721" s="215"/>
      <c r="O721" s="215"/>
      <c r="P721" s="215"/>
      <c r="Q721" s="215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</row>
    <row r="722" spans="1:39" ht="14.4" x14ac:dyDescent="0.3">
      <c r="A722" s="214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215"/>
      <c r="M722" s="215"/>
      <c r="N722" s="215"/>
      <c r="O722" s="215"/>
      <c r="P722" s="215"/>
      <c r="Q722" s="215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</row>
    <row r="723" spans="1:39" ht="14.4" x14ac:dyDescent="0.3">
      <c r="A723" s="214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215"/>
      <c r="M723" s="215"/>
      <c r="N723" s="215"/>
      <c r="O723" s="215"/>
      <c r="P723" s="215"/>
      <c r="Q723" s="215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</row>
    <row r="724" spans="1:39" ht="14.4" x14ac:dyDescent="0.3">
      <c r="A724" s="214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215"/>
      <c r="M724" s="215"/>
      <c r="N724" s="215"/>
      <c r="O724" s="215"/>
      <c r="P724" s="215"/>
      <c r="Q724" s="215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</row>
    <row r="725" spans="1:39" ht="14.4" x14ac:dyDescent="0.3">
      <c r="A725" s="214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215"/>
      <c r="M725" s="215"/>
      <c r="N725" s="215"/>
      <c r="O725" s="215"/>
      <c r="P725" s="215"/>
      <c r="Q725" s="215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</row>
    <row r="726" spans="1:39" ht="14.4" x14ac:dyDescent="0.3">
      <c r="A726" s="214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215"/>
      <c r="M726" s="215"/>
      <c r="N726" s="215"/>
      <c r="O726" s="215"/>
      <c r="P726" s="215"/>
      <c r="Q726" s="215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</row>
    <row r="727" spans="1:39" ht="14.4" x14ac:dyDescent="0.3">
      <c r="A727" s="214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215"/>
      <c r="M727" s="215"/>
      <c r="N727" s="215"/>
      <c r="O727" s="215"/>
      <c r="P727" s="215"/>
      <c r="Q727" s="215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</row>
    <row r="728" spans="1:39" ht="14.4" x14ac:dyDescent="0.3">
      <c r="A728" s="214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215"/>
      <c r="M728" s="215"/>
      <c r="N728" s="215"/>
      <c r="O728" s="215"/>
      <c r="P728" s="215"/>
      <c r="Q728" s="215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</row>
    <row r="729" spans="1:39" ht="14.4" x14ac:dyDescent="0.3">
      <c r="A729" s="214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215"/>
      <c r="M729" s="215"/>
      <c r="N729" s="215"/>
      <c r="O729" s="215"/>
      <c r="P729" s="215"/>
      <c r="Q729" s="215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</row>
    <row r="730" spans="1:39" ht="14.4" x14ac:dyDescent="0.3">
      <c r="A730" s="214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215"/>
      <c r="M730" s="215"/>
      <c r="N730" s="215"/>
      <c r="O730" s="215"/>
      <c r="P730" s="215"/>
      <c r="Q730" s="215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</row>
    <row r="731" spans="1:39" ht="14.4" x14ac:dyDescent="0.3">
      <c r="A731" s="214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215"/>
      <c r="M731" s="215"/>
      <c r="N731" s="215"/>
      <c r="O731" s="215"/>
      <c r="P731" s="215"/>
      <c r="Q731" s="215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</row>
    <row r="732" spans="1:39" ht="14.4" x14ac:dyDescent="0.3">
      <c r="A732" s="214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215"/>
      <c r="M732" s="215"/>
      <c r="N732" s="215"/>
      <c r="O732" s="215"/>
      <c r="P732" s="215"/>
      <c r="Q732" s="215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</row>
    <row r="733" spans="1:39" ht="14.4" x14ac:dyDescent="0.3">
      <c r="A733" s="214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215"/>
      <c r="M733" s="215"/>
      <c r="N733" s="215"/>
      <c r="O733" s="215"/>
      <c r="P733" s="215"/>
      <c r="Q733" s="215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</row>
    <row r="734" spans="1:39" ht="14.4" x14ac:dyDescent="0.3">
      <c r="A734" s="214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215"/>
      <c r="M734" s="215"/>
      <c r="N734" s="215"/>
      <c r="O734" s="215"/>
      <c r="P734" s="215"/>
      <c r="Q734" s="215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</row>
    <row r="735" spans="1:39" ht="14.4" x14ac:dyDescent="0.3">
      <c r="A735" s="214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215"/>
      <c r="M735" s="215"/>
      <c r="N735" s="215"/>
      <c r="O735" s="215"/>
      <c r="P735" s="215"/>
      <c r="Q735" s="215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</row>
    <row r="736" spans="1:39" ht="14.4" x14ac:dyDescent="0.3">
      <c r="A736" s="214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215"/>
      <c r="M736" s="215"/>
      <c r="N736" s="215"/>
      <c r="O736" s="215"/>
      <c r="P736" s="215"/>
      <c r="Q736" s="215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</row>
    <row r="737" spans="1:39" ht="14.4" x14ac:dyDescent="0.3">
      <c r="A737" s="214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215"/>
      <c r="M737" s="215"/>
      <c r="N737" s="215"/>
      <c r="O737" s="215"/>
      <c r="P737" s="215"/>
      <c r="Q737" s="215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</row>
    <row r="738" spans="1:39" ht="14.4" x14ac:dyDescent="0.3">
      <c r="A738" s="214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215"/>
      <c r="M738" s="215"/>
      <c r="N738" s="215"/>
      <c r="O738" s="215"/>
      <c r="P738" s="215"/>
      <c r="Q738" s="215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</row>
    <row r="739" spans="1:39" ht="14.4" x14ac:dyDescent="0.3">
      <c r="A739" s="214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215"/>
      <c r="M739" s="215"/>
      <c r="N739" s="215"/>
      <c r="O739" s="215"/>
      <c r="P739" s="215"/>
      <c r="Q739" s="215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</row>
    <row r="740" spans="1:39" ht="14.4" x14ac:dyDescent="0.3">
      <c r="A740" s="214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215"/>
      <c r="M740" s="215"/>
      <c r="N740" s="215"/>
      <c r="O740" s="215"/>
      <c r="P740" s="215"/>
      <c r="Q740" s="215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</row>
    <row r="741" spans="1:39" ht="14.4" x14ac:dyDescent="0.3">
      <c r="A741" s="214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215"/>
      <c r="M741" s="215"/>
      <c r="N741" s="215"/>
      <c r="O741" s="215"/>
      <c r="P741" s="215"/>
      <c r="Q741" s="215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</row>
    <row r="742" spans="1:39" ht="14.4" x14ac:dyDescent="0.3">
      <c r="A742" s="214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215"/>
      <c r="M742" s="215"/>
      <c r="N742" s="215"/>
      <c r="O742" s="215"/>
      <c r="P742" s="215"/>
      <c r="Q742" s="215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</row>
    <row r="743" spans="1:39" ht="14.4" x14ac:dyDescent="0.3">
      <c r="A743" s="214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215"/>
      <c r="M743" s="215"/>
      <c r="N743" s="215"/>
      <c r="O743" s="215"/>
      <c r="P743" s="215"/>
      <c r="Q743" s="215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</row>
    <row r="744" spans="1:39" ht="14.4" x14ac:dyDescent="0.3">
      <c r="A744" s="214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215"/>
      <c r="M744" s="215"/>
      <c r="N744" s="215"/>
      <c r="O744" s="215"/>
      <c r="P744" s="215"/>
      <c r="Q744" s="215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</row>
    <row r="745" spans="1:39" ht="14.4" x14ac:dyDescent="0.3">
      <c r="A745" s="214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215"/>
      <c r="M745" s="215"/>
      <c r="N745" s="215"/>
      <c r="O745" s="215"/>
      <c r="P745" s="215"/>
      <c r="Q745" s="215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</row>
    <row r="746" spans="1:39" ht="14.4" x14ac:dyDescent="0.3">
      <c r="A746" s="214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215"/>
      <c r="M746" s="215"/>
      <c r="N746" s="215"/>
      <c r="O746" s="215"/>
      <c r="P746" s="215"/>
      <c r="Q746" s="215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</row>
    <row r="747" spans="1:39" ht="14.4" x14ac:dyDescent="0.3">
      <c r="A747" s="214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215"/>
      <c r="M747" s="215"/>
      <c r="N747" s="215"/>
      <c r="O747" s="215"/>
      <c r="P747" s="215"/>
      <c r="Q747" s="215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</row>
    <row r="748" spans="1:39" ht="14.4" x14ac:dyDescent="0.3">
      <c r="A748" s="214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215"/>
      <c r="M748" s="215"/>
      <c r="N748" s="215"/>
      <c r="O748" s="215"/>
      <c r="P748" s="215"/>
      <c r="Q748" s="215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</row>
    <row r="749" spans="1:39" ht="14.4" x14ac:dyDescent="0.3">
      <c r="A749" s="214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215"/>
      <c r="M749" s="215"/>
      <c r="N749" s="215"/>
      <c r="O749" s="215"/>
      <c r="P749" s="215"/>
      <c r="Q749" s="215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</row>
    <row r="750" spans="1:39" ht="14.4" x14ac:dyDescent="0.3">
      <c r="A750" s="214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215"/>
      <c r="M750" s="215"/>
      <c r="N750" s="215"/>
      <c r="O750" s="215"/>
      <c r="P750" s="215"/>
      <c r="Q750" s="215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</row>
    <row r="751" spans="1:39" ht="14.4" x14ac:dyDescent="0.3">
      <c r="A751" s="214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215"/>
      <c r="M751" s="215"/>
      <c r="N751" s="215"/>
      <c r="O751" s="215"/>
      <c r="P751" s="215"/>
      <c r="Q751" s="215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</row>
    <row r="752" spans="1:39" ht="14.4" x14ac:dyDescent="0.3">
      <c r="A752" s="214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215"/>
      <c r="M752" s="215"/>
      <c r="N752" s="215"/>
      <c r="O752" s="215"/>
      <c r="P752" s="215"/>
      <c r="Q752" s="215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</row>
    <row r="753" spans="1:39" ht="14.4" x14ac:dyDescent="0.3">
      <c r="A753" s="214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215"/>
      <c r="M753" s="215"/>
      <c r="N753" s="215"/>
      <c r="O753" s="215"/>
      <c r="P753" s="215"/>
      <c r="Q753" s="215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</row>
    <row r="754" spans="1:39" ht="14.4" x14ac:dyDescent="0.3">
      <c r="A754" s="214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215"/>
      <c r="M754" s="215"/>
      <c r="N754" s="215"/>
      <c r="O754" s="215"/>
      <c r="P754" s="215"/>
      <c r="Q754" s="215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</row>
    <row r="755" spans="1:39" ht="14.4" x14ac:dyDescent="0.3">
      <c r="A755" s="214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215"/>
      <c r="M755" s="215"/>
      <c r="N755" s="215"/>
      <c r="O755" s="215"/>
      <c r="P755" s="215"/>
      <c r="Q755" s="215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</row>
    <row r="756" spans="1:39" ht="14.4" x14ac:dyDescent="0.3">
      <c r="A756" s="214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215"/>
      <c r="M756" s="215"/>
      <c r="N756" s="215"/>
      <c r="O756" s="215"/>
      <c r="P756" s="215"/>
      <c r="Q756" s="215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</row>
    <row r="757" spans="1:39" ht="14.4" x14ac:dyDescent="0.3">
      <c r="A757" s="214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215"/>
      <c r="M757" s="215"/>
      <c r="N757" s="215"/>
      <c r="O757" s="215"/>
      <c r="P757" s="215"/>
      <c r="Q757" s="215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</row>
    <row r="758" spans="1:39" ht="14.4" x14ac:dyDescent="0.3">
      <c r="A758" s="214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215"/>
      <c r="M758" s="215"/>
      <c r="N758" s="215"/>
      <c r="O758" s="215"/>
      <c r="P758" s="215"/>
      <c r="Q758" s="215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</row>
    <row r="759" spans="1:39" ht="14.4" x14ac:dyDescent="0.3">
      <c r="A759" s="214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215"/>
      <c r="M759" s="215"/>
      <c r="N759" s="215"/>
      <c r="O759" s="215"/>
      <c r="P759" s="215"/>
      <c r="Q759" s="215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</row>
    <row r="760" spans="1:39" ht="14.4" x14ac:dyDescent="0.3">
      <c r="A760" s="214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215"/>
      <c r="M760" s="215"/>
      <c r="N760" s="215"/>
      <c r="O760" s="215"/>
      <c r="P760" s="215"/>
      <c r="Q760" s="215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</row>
    <row r="761" spans="1:39" ht="14.4" x14ac:dyDescent="0.3">
      <c r="A761" s="214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215"/>
      <c r="M761" s="215"/>
      <c r="N761" s="215"/>
      <c r="O761" s="215"/>
      <c r="P761" s="215"/>
      <c r="Q761" s="215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</row>
    <row r="762" spans="1:39" ht="14.4" x14ac:dyDescent="0.3">
      <c r="A762" s="214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215"/>
      <c r="M762" s="215"/>
      <c r="N762" s="215"/>
      <c r="O762" s="215"/>
      <c r="P762" s="215"/>
      <c r="Q762" s="215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</row>
    <row r="763" spans="1:39" ht="14.4" x14ac:dyDescent="0.3">
      <c r="A763" s="214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215"/>
      <c r="M763" s="215"/>
      <c r="N763" s="215"/>
      <c r="O763" s="215"/>
      <c r="P763" s="215"/>
      <c r="Q763" s="215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</row>
    <row r="764" spans="1:39" ht="14.4" x14ac:dyDescent="0.3">
      <c r="A764" s="214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215"/>
      <c r="M764" s="215"/>
      <c r="N764" s="215"/>
      <c r="O764" s="215"/>
      <c r="P764" s="215"/>
      <c r="Q764" s="215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</row>
    <row r="765" spans="1:39" ht="14.4" x14ac:dyDescent="0.3">
      <c r="A765" s="214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215"/>
      <c r="M765" s="215"/>
      <c r="N765" s="215"/>
      <c r="O765" s="215"/>
      <c r="P765" s="215"/>
      <c r="Q765" s="215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</row>
    <row r="766" spans="1:39" ht="14.4" x14ac:dyDescent="0.3">
      <c r="A766" s="214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215"/>
      <c r="M766" s="215"/>
      <c r="N766" s="215"/>
      <c r="O766" s="215"/>
      <c r="P766" s="215"/>
      <c r="Q766" s="215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</row>
    <row r="767" spans="1:39" ht="14.4" x14ac:dyDescent="0.3">
      <c r="A767" s="214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215"/>
      <c r="M767" s="215"/>
      <c r="N767" s="215"/>
      <c r="O767" s="215"/>
      <c r="P767" s="215"/>
      <c r="Q767" s="215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</row>
    <row r="768" spans="1:39" ht="14.4" x14ac:dyDescent="0.3">
      <c r="A768" s="214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215"/>
      <c r="M768" s="215"/>
      <c r="N768" s="215"/>
      <c r="O768" s="215"/>
      <c r="P768" s="215"/>
      <c r="Q768" s="215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</row>
    <row r="769" spans="1:39" ht="14.4" x14ac:dyDescent="0.3">
      <c r="A769" s="214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215"/>
      <c r="M769" s="215"/>
      <c r="N769" s="215"/>
      <c r="O769" s="215"/>
      <c r="P769" s="215"/>
      <c r="Q769" s="215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</row>
    <row r="770" spans="1:39" ht="14.4" x14ac:dyDescent="0.3">
      <c r="A770" s="214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215"/>
      <c r="M770" s="215"/>
      <c r="N770" s="215"/>
      <c r="O770" s="215"/>
      <c r="P770" s="215"/>
      <c r="Q770" s="215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</row>
    <row r="771" spans="1:39" ht="14.4" x14ac:dyDescent="0.3">
      <c r="A771" s="214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215"/>
      <c r="M771" s="215"/>
      <c r="N771" s="215"/>
      <c r="O771" s="215"/>
      <c r="P771" s="215"/>
      <c r="Q771" s="215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</row>
    <row r="772" spans="1:39" ht="14.4" x14ac:dyDescent="0.3">
      <c r="A772" s="214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215"/>
      <c r="M772" s="215"/>
      <c r="N772" s="215"/>
      <c r="O772" s="215"/>
      <c r="P772" s="215"/>
      <c r="Q772" s="215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</row>
    <row r="773" spans="1:39" ht="14.4" x14ac:dyDescent="0.3">
      <c r="A773" s="214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215"/>
      <c r="M773" s="215"/>
      <c r="N773" s="215"/>
      <c r="O773" s="215"/>
      <c r="P773" s="215"/>
      <c r="Q773" s="215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</row>
    <row r="774" spans="1:39" ht="14.4" x14ac:dyDescent="0.3">
      <c r="A774" s="214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215"/>
      <c r="M774" s="215"/>
      <c r="N774" s="215"/>
      <c r="O774" s="215"/>
      <c r="P774" s="215"/>
      <c r="Q774" s="215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</row>
    <row r="775" spans="1:39" ht="14.4" x14ac:dyDescent="0.3">
      <c r="A775" s="214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215"/>
      <c r="M775" s="215"/>
      <c r="N775" s="215"/>
      <c r="O775" s="215"/>
      <c r="P775" s="215"/>
      <c r="Q775" s="215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</row>
    <row r="776" spans="1:39" ht="14.4" x14ac:dyDescent="0.3">
      <c r="A776" s="214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215"/>
      <c r="M776" s="215"/>
      <c r="N776" s="215"/>
      <c r="O776" s="215"/>
      <c r="P776" s="215"/>
      <c r="Q776" s="215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</row>
    <row r="777" spans="1:39" ht="14.4" x14ac:dyDescent="0.3">
      <c r="A777" s="214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215"/>
      <c r="M777" s="215"/>
      <c r="N777" s="215"/>
      <c r="O777" s="215"/>
      <c r="P777" s="215"/>
      <c r="Q777" s="215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</row>
    <row r="778" spans="1:39" ht="14.4" x14ac:dyDescent="0.3">
      <c r="A778" s="214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215"/>
      <c r="M778" s="215"/>
      <c r="N778" s="215"/>
      <c r="O778" s="215"/>
      <c r="P778" s="215"/>
      <c r="Q778" s="215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</row>
    <row r="779" spans="1:39" ht="14.4" x14ac:dyDescent="0.3">
      <c r="A779" s="214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215"/>
      <c r="M779" s="215"/>
      <c r="N779" s="215"/>
      <c r="O779" s="215"/>
      <c r="P779" s="215"/>
      <c r="Q779" s="215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</row>
    <row r="780" spans="1:39" ht="14.4" x14ac:dyDescent="0.3">
      <c r="A780" s="214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215"/>
      <c r="M780" s="215"/>
      <c r="N780" s="215"/>
      <c r="O780" s="215"/>
      <c r="P780" s="215"/>
      <c r="Q780" s="215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</row>
    <row r="781" spans="1:39" ht="14.4" x14ac:dyDescent="0.3">
      <c r="A781" s="214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215"/>
      <c r="M781" s="215"/>
      <c r="N781" s="215"/>
      <c r="O781" s="215"/>
      <c r="P781" s="215"/>
      <c r="Q781" s="215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</row>
    <row r="782" spans="1:39" ht="14.4" x14ac:dyDescent="0.3">
      <c r="A782" s="214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215"/>
      <c r="M782" s="215"/>
      <c r="N782" s="215"/>
      <c r="O782" s="215"/>
      <c r="P782" s="215"/>
      <c r="Q782" s="215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</row>
    <row r="783" spans="1:39" ht="14.4" x14ac:dyDescent="0.3">
      <c r="A783" s="214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215"/>
      <c r="M783" s="215"/>
      <c r="N783" s="215"/>
      <c r="O783" s="215"/>
      <c r="P783" s="215"/>
      <c r="Q783" s="215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</row>
    <row r="784" spans="1:39" ht="14.4" x14ac:dyDescent="0.3">
      <c r="A784" s="214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215"/>
      <c r="M784" s="215"/>
      <c r="N784" s="215"/>
      <c r="O784" s="215"/>
      <c r="P784" s="215"/>
      <c r="Q784" s="215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</row>
    <row r="785" spans="1:39" ht="14.4" x14ac:dyDescent="0.3">
      <c r="A785" s="214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215"/>
      <c r="M785" s="215"/>
      <c r="N785" s="215"/>
      <c r="O785" s="215"/>
      <c r="P785" s="215"/>
      <c r="Q785" s="215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</row>
    <row r="786" spans="1:39" ht="14.4" x14ac:dyDescent="0.3">
      <c r="A786" s="214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215"/>
      <c r="M786" s="215"/>
      <c r="N786" s="215"/>
      <c r="O786" s="215"/>
      <c r="P786" s="215"/>
      <c r="Q786" s="215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</row>
    <row r="787" spans="1:39" ht="14.4" x14ac:dyDescent="0.3">
      <c r="A787" s="214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215"/>
      <c r="M787" s="215"/>
      <c r="N787" s="215"/>
      <c r="O787" s="215"/>
      <c r="P787" s="215"/>
      <c r="Q787" s="215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</row>
    <row r="788" spans="1:39" ht="14.4" x14ac:dyDescent="0.3">
      <c r="A788" s="214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215"/>
      <c r="M788" s="215"/>
      <c r="N788" s="215"/>
      <c r="O788" s="215"/>
      <c r="P788" s="215"/>
      <c r="Q788" s="215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</row>
    <row r="789" spans="1:39" ht="14.4" x14ac:dyDescent="0.3">
      <c r="A789" s="214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215"/>
      <c r="M789" s="215"/>
      <c r="N789" s="215"/>
      <c r="O789" s="215"/>
      <c r="P789" s="215"/>
      <c r="Q789" s="215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</row>
    <row r="790" spans="1:39" ht="14.4" x14ac:dyDescent="0.3">
      <c r="A790" s="214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215"/>
      <c r="M790" s="215"/>
      <c r="N790" s="215"/>
      <c r="O790" s="215"/>
      <c r="P790" s="215"/>
      <c r="Q790" s="215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</row>
    <row r="791" spans="1:39" ht="14.4" x14ac:dyDescent="0.3">
      <c r="A791" s="214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215"/>
      <c r="M791" s="215"/>
      <c r="N791" s="215"/>
      <c r="O791" s="215"/>
      <c r="P791" s="215"/>
      <c r="Q791" s="215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</row>
    <row r="792" spans="1:39" ht="14.4" x14ac:dyDescent="0.3">
      <c r="A792" s="214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215"/>
      <c r="M792" s="215"/>
      <c r="N792" s="215"/>
      <c r="O792" s="215"/>
      <c r="P792" s="215"/>
      <c r="Q792" s="215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</row>
    <row r="793" spans="1:39" ht="14.4" x14ac:dyDescent="0.3">
      <c r="A793" s="214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215"/>
      <c r="M793" s="215"/>
      <c r="N793" s="215"/>
      <c r="O793" s="215"/>
      <c r="P793" s="215"/>
      <c r="Q793" s="215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</row>
    <row r="794" spans="1:39" ht="14.4" x14ac:dyDescent="0.3">
      <c r="A794" s="214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215"/>
      <c r="M794" s="215"/>
      <c r="N794" s="215"/>
      <c r="O794" s="215"/>
      <c r="P794" s="215"/>
      <c r="Q794" s="215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</row>
    <row r="795" spans="1:39" ht="14.4" x14ac:dyDescent="0.3">
      <c r="A795" s="214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215"/>
      <c r="M795" s="215"/>
      <c r="N795" s="215"/>
      <c r="O795" s="215"/>
      <c r="P795" s="215"/>
      <c r="Q795" s="215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</row>
    <row r="796" spans="1:39" ht="14.4" x14ac:dyDescent="0.3">
      <c r="A796" s="214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215"/>
      <c r="M796" s="215"/>
      <c r="N796" s="215"/>
      <c r="O796" s="215"/>
      <c r="P796" s="215"/>
      <c r="Q796" s="215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</row>
    <row r="797" spans="1:39" ht="14.4" x14ac:dyDescent="0.3">
      <c r="A797" s="214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215"/>
      <c r="M797" s="215"/>
      <c r="N797" s="215"/>
      <c r="O797" s="215"/>
      <c r="P797" s="215"/>
      <c r="Q797" s="215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</row>
    <row r="798" spans="1:39" ht="14.4" x14ac:dyDescent="0.3">
      <c r="A798" s="214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215"/>
      <c r="M798" s="215"/>
      <c r="N798" s="215"/>
      <c r="O798" s="215"/>
      <c r="P798" s="215"/>
      <c r="Q798" s="215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</row>
    <row r="799" spans="1:39" ht="14.4" x14ac:dyDescent="0.3">
      <c r="A799" s="214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215"/>
      <c r="M799" s="215"/>
      <c r="N799" s="215"/>
      <c r="O799" s="215"/>
      <c r="P799" s="215"/>
      <c r="Q799" s="215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</row>
    <row r="800" spans="1:39" ht="14.4" x14ac:dyDescent="0.3">
      <c r="A800" s="214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215"/>
      <c r="M800" s="215"/>
      <c r="N800" s="215"/>
      <c r="O800" s="215"/>
      <c r="P800" s="215"/>
      <c r="Q800" s="215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</row>
    <row r="801" spans="1:39" ht="14.4" x14ac:dyDescent="0.3">
      <c r="A801" s="214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215"/>
      <c r="M801" s="215"/>
      <c r="N801" s="215"/>
      <c r="O801" s="215"/>
      <c r="P801" s="215"/>
      <c r="Q801" s="215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</row>
    <row r="802" spans="1:39" ht="14.4" x14ac:dyDescent="0.3">
      <c r="A802" s="214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215"/>
      <c r="M802" s="215"/>
      <c r="N802" s="215"/>
      <c r="O802" s="215"/>
      <c r="P802" s="215"/>
      <c r="Q802" s="215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</row>
    <row r="803" spans="1:39" ht="14.4" x14ac:dyDescent="0.3">
      <c r="A803" s="214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215"/>
      <c r="M803" s="215"/>
      <c r="N803" s="215"/>
      <c r="O803" s="215"/>
      <c r="P803" s="215"/>
      <c r="Q803" s="215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</row>
    <row r="804" spans="1:39" ht="14.4" x14ac:dyDescent="0.3">
      <c r="A804" s="214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215"/>
      <c r="M804" s="215"/>
      <c r="N804" s="215"/>
      <c r="O804" s="215"/>
      <c r="P804" s="215"/>
      <c r="Q804" s="215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</row>
    <row r="805" spans="1:39" ht="14.4" x14ac:dyDescent="0.3">
      <c r="A805" s="214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215"/>
      <c r="M805" s="215"/>
      <c r="N805" s="215"/>
      <c r="O805" s="215"/>
      <c r="P805" s="215"/>
      <c r="Q805" s="215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</row>
    <row r="806" spans="1:39" ht="14.4" x14ac:dyDescent="0.3">
      <c r="A806" s="214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215"/>
      <c r="M806" s="215"/>
      <c r="N806" s="215"/>
      <c r="O806" s="215"/>
      <c r="P806" s="215"/>
      <c r="Q806" s="215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</row>
    <row r="807" spans="1:39" ht="14.4" x14ac:dyDescent="0.3">
      <c r="A807" s="214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215"/>
      <c r="M807" s="215"/>
      <c r="N807" s="215"/>
      <c r="O807" s="215"/>
      <c r="P807" s="215"/>
      <c r="Q807" s="215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</row>
    <row r="808" spans="1:39" ht="14.4" x14ac:dyDescent="0.3">
      <c r="A808" s="214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215"/>
      <c r="M808" s="215"/>
      <c r="N808" s="215"/>
      <c r="O808" s="215"/>
      <c r="P808" s="215"/>
      <c r="Q808" s="215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</row>
    <row r="809" spans="1:39" ht="14.4" x14ac:dyDescent="0.3">
      <c r="A809" s="214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215"/>
      <c r="M809" s="215"/>
      <c r="N809" s="215"/>
      <c r="O809" s="215"/>
      <c r="P809" s="215"/>
      <c r="Q809" s="215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</row>
    <row r="810" spans="1:39" ht="14.4" x14ac:dyDescent="0.3">
      <c r="A810" s="214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215"/>
      <c r="M810" s="215"/>
      <c r="N810" s="215"/>
      <c r="O810" s="215"/>
      <c r="P810" s="215"/>
      <c r="Q810" s="215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</row>
    <row r="811" spans="1:39" ht="14.4" x14ac:dyDescent="0.3">
      <c r="A811" s="214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215"/>
      <c r="M811" s="215"/>
      <c r="N811" s="215"/>
      <c r="O811" s="215"/>
      <c r="P811" s="215"/>
      <c r="Q811" s="215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</row>
    <row r="812" spans="1:39" ht="14.4" x14ac:dyDescent="0.3">
      <c r="A812" s="214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215"/>
      <c r="M812" s="215"/>
      <c r="N812" s="215"/>
      <c r="O812" s="215"/>
      <c r="P812" s="215"/>
      <c r="Q812" s="215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</row>
    <row r="813" spans="1:39" ht="14.4" x14ac:dyDescent="0.3">
      <c r="A813" s="214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215"/>
      <c r="M813" s="215"/>
      <c r="N813" s="215"/>
      <c r="O813" s="215"/>
      <c r="P813" s="215"/>
      <c r="Q813" s="215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</row>
    <row r="814" spans="1:39" ht="14.4" x14ac:dyDescent="0.3">
      <c r="A814" s="214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215"/>
      <c r="M814" s="215"/>
      <c r="N814" s="215"/>
      <c r="O814" s="215"/>
      <c r="P814" s="215"/>
      <c r="Q814" s="215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</row>
    <row r="815" spans="1:39" ht="14.4" x14ac:dyDescent="0.3">
      <c r="A815" s="214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215"/>
      <c r="M815" s="215"/>
      <c r="N815" s="215"/>
      <c r="O815" s="215"/>
      <c r="P815" s="215"/>
      <c r="Q815" s="215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</row>
    <row r="816" spans="1:39" ht="14.4" x14ac:dyDescent="0.3">
      <c r="A816" s="214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215"/>
      <c r="M816" s="215"/>
      <c r="N816" s="215"/>
      <c r="O816" s="215"/>
      <c r="P816" s="215"/>
      <c r="Q816" s="215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</row>
    <row r="817" spans="1:39" ht="14.4" x14ac:dyDescent="0.3">
      <c r="A817" s="214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215"/>
      <c r="M817" s="215"/>
      <c r="N817" s="215"/>
      <c r="O817" s="215"/>
      <c r="P817" s="215"/>
      <c r="Q817" s="215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</row>
    <row r="818" spans="1:39" ht="14.4" x14ac:dyDescent="0.3">
      <c r="A818" s="214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215"/>
      <c r="M818" s="215"/>
      <c r="N818" s="215"/>
      <c r="O818" s="215"/>
      <c r="P818" s="215"/>
      <c r="Q818" s="215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</row>
    <row r="819" spans="1:39" ht="14.4" x14ac:dyDescent="0.3">
      <c r="A819" s="214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215"/>
      <c r="M819" s="215"/>
      <c r="N819" s="215"/>
      <c r="O819" s="215"/>
      <c r="P819" s="215"/>
      <c r="Q819" s="215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</row>
    <row r="820" spans="1:39" ht="14.4" x14ac:dyDescent="0.3">
      <c r="A820" s="214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215"/>
      <c r="M820" s="215"/>
      <c r="N820" s="215"/>
      <c r="O820" s="215"/>
      <c r="P820" s="215"/>
      <c r="Q820" s="215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</row>
    <row r="821" spans="1:39" ht="14.4" x14ac:dyDescent="0.3">
      <c r="A821" s="214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215"/>
      <c r="M821" s="215"/>
      <c r="N821" s="215"/>
      <c r="O821" s="215"/>
      <c r="P821" s="215"/>
      <c r="Q821" s="215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</row>
    <row r="822" spans="1:39" ht="14.4" x14ac:dyDescent="0.3">
      <c r="A822" s="214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215"/>
      <c r="M822" s="215"/>
      <c r="N822" s="215"/>
      <c r="O822" s="215"/>
      <c r="P822" s="215"/>
      <c r="Q822" s="215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</row>
    <row r="823" spans="1:39" ht="14.4" x14ac:dyDescent="0.3">
      <c r="A823" s="214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215"/>
      <c r="M823" s="215"/>
      <c r="N823" s="215"/>
      <c r="O823" s="215"/>
      <c r="P823" s="215"/>
      <c r="Q823" s="215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</row>
    <row r="824" spans="1:39" ht="14.4" x14ac:dyDescent="0.3">
      <c r="A824" s="214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215"/>
      <c r="M824" s="215"/>
      <c r="N824" s="215"/>
      <c r="O824" s="215"/>
      <c r="P824" s="215"/>
      <c r="Q824" s="215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</row>
    <row r="825" spans="1:39" ht="14.4" x14ac:dyDescent="0.3">
      <c r="A825" s="214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215"/>
      <c r="M825" s="215"/>
      <c r="N825" s="215"/>
      <c r="O825" s="215"/>
      <c r="P825" s="215"/>
      <c r="Q825" s="215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</row>
    <row r="826" spans="1:39" ht="14.4" x14ac:dyDescent="0.3">
      <c r="A826" s="214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215"/>
      <c r="M826" s="215"/>
      <c r="N826" s="215"/>
      <c r="O826" s="215"/>
      <c r="P826" s="215"/>
      <c r="Q826" s="215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</row>
    <row r="827" spans="1:39" ht="14.4" x14ac:dyDescent="0.3">
      <c r="A827" s="214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215"/>
      <c r="M827" s="215"/>
      <c r="N827" s="215"/>
      <c r="O827" s="215"/>
      <c r="P827" s="215"/>
      <c r="Q827" s="215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</row>
    <row r="828" spans="1:39" ht="14.4" x14ac:dyDescent="0.3">
      <c r="A828" s="214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215"/>
      <c r="M828" s="215"/>
      <c r="N828" s="215"/>
      <c r="O828" s="215"/>
      <c r="P828" s="215"/>
      <c r="Q828" s="215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</row>
    <row r="829" spans="1:39" ht="14.4" x14ac:dyDescent="0.3">
      <c r="A829" s="214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215"/>
      <c r="M829" s="215"/>
      <c r="N829" s="215"/>
      <c r="O829" s="215"/>
      <c r="P829" s="215"/>
      <c r="Q829" s="215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</row>
    <row r="830" spans="1:39" ht="14.4" x14ac:dyDescent="0.3">
      <c r="A830" s="214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215"/>
      <c r="M830" s="215"/>
      <c r="N830" s="215"/>
      <c r="O830" s="215"/>
      <c r="P830" s="215"/>
      <c r="Q830" s="215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</row>
    <row r="831" spans="1:39" ht="14.4" x14ac:dyDescent="0.3">
      <c r="A831" s="214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215"/>
      <c r="M831" s="215"/>
      <c r="N831" s="215"/>
      <c r="O831" s="215"/>
      <c r="P831" s="215"/>
      <c r="Q831" s="215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</row>
    <row r="832" spans="1:39" ht="14.4" x14ac:dyDescent="0.3">
      <c r="A832" s="214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215"/>
      <c r="M832" s="215"/>
      <c r="N832" s="215"/>
      <c r="O832" s="215"/>
      <c r="P832" s="215"/>
      <c r="Q832" s="215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</row>
    <row r="833" spans="1:39" ht="14.4" x14ac:dyDescent="0.3">
      <c r="A833" s="214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215"/>
      <c r="M833" s="215"/>
      <c r="N833" s="215"/>
      <c r="O833" s="215"/>
      <c r="P833" s="215"/>
      <c r="Q833" s="215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</row>
    <row r="834" spans="1:39" ht="14.4" x14ac:dyDescent="0.3">
      <c r="A834" s="214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215"/>
      <c r="M834" s="215"/>
      <c r="N834" s="215"/>
      <c r="O834" s="215"/>
      <c r="P834" s="215"/>
      <c r="Q834" s="215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</row>
    <row r="835" spans="1:39" ht="14.4" x14ac:dyDescent="0.3">
      <c r="A835" s="214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215"/>
      <c r="M835" s="215"/>
      <c r="N835" s="215"/>
      <c r="O835" s="215"/>
      <c r="P835" s="215"/>
      <c r="Q835" s="215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</row>
    <row r="836" spans="1:39" ht="14.4" x14ac:dyDescent="0.3">
      <c r="A836" s="214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215"/>
      <c r="M836" s="215"/>
      <c r="N836" s="215"/>
      <c r="O836" s="215"/>
      <c r="P836" s="215"/>
      <c r="Q836" s="215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</row>
    <row r="837" spans="1:39" ht="14.4" x14ac:dyDescent="0.3">
      <c r="A837" s="214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215"/>
      <c r="M837" s="215"/>
      <c r="N837" s="215"/>
      <c r="O837" s="215"/>
      <c r="P837" s="215"/>
      <c r="Q837" s="215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</row>
    <row r="838" spans="1:39" ht="14.4" x14ac:dyDescent="0.3">
      <c r="A838" s="214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215"/>
      <c r="M838" s="215"/>
      <c r="N838" s="215"/>
      <c r="O838" s="215"/>
      <c r="P838" s="215"/>
      <c r="Q838" s="215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</row>
    <row r="839" spans="1:39" ht="14.4" x14ac:dyDescent="0.3">
      <c r="A839" s="214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215"/>
      <c r="M839" s="215"/>
      <c r="N839" s="215"/>
      <c r="O839" s="215"/>
      <c r="P839" s="215"/>
      <c r="Q839" s="215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</row>
    <row r="840" spans="1:39" ht="14.4" x14ac:dyDescent="0.3">
      <c r="A840" s="214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215"/>
      <c r="M840" s="215"/>
      <c r="N840" s="215"/>
      <c r="O840" s="215"/>
      <c r="P840" s="215"/>
      <c r="Q840" s="215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</row>
    <row r="841" spans="1:39" ht="14.4" x14ac:dyDescent="0.3">
      <c r="A841" s="214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215"/>
      <c r="M841" s="215"/>
      <c r="N841" s="215"/>
      <c r="O841" s="215"/>
      <c r="P841" s="215"/>
      <c r="Q841" s="215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</row>
    <row r="842" spans="1:39" ht="14.4" x14ac:dyDescent="0.3">
      <c r="A842" s="214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215"/>
      <c r="M842" s="215"/>
      <c r="N842" s="215"/>
      <c r="O842" s="215"/>
      <c r="P842" s="215"/>
      <c r="Q842" s="215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</row>
    <row r="843" spans="1:39" ht="14.4" x14ac:dyDescent="0.3">
      <c r="A843" s="214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215"/>
      <c r="M843" s="215"/>
      <c r="N843" s="215"/>
      <c r="O843" s="215"/>
      <c r="P843" s="215"/>
      <c r="Q843" s="215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</row>
    <row r="844" spans="1:39" ht="14.4" x14ac:dyDescent="0.3">
      <c r="A844" s="214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215"/>
      <c r="M844" s="215"/>
      <c r="N844" s="215"/>
      <c r="O844" s="215"/>
      <c r="P844" s="215"/>
      <c r="Q844" s="215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</row>
    <row r="845" spans="1:39" ht="14.4" x14ac:dyDescent="0.3">
      <c r="A845" s="214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215"/>
      <c r="M845" s="215"/>
      <c r="N845" s="215"/>
      <c r="O845" s="215"/>
      <c r="P845" s="215"/>
      <c r="Q845" s="215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</row>
    <row r="846" spans="1:39" ht="14.4" x14ac:dyDescent="0.3">
      <c r="A846" s="214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215"/>
      <c r="M846" s="215"/>
      <c r="N846" s="215"/>
      <c r="O846" s="215"/>
      <c r="P846" s="215"/>
      <c r="Q846" s="215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</row>
    <row r="847" spans="1:39" ht="14.4" x14ac:dyDescent="0.3">
      <c r="A847" s="214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215"/>
      <c r="M847" s="215"/>
      <c r="N847" s="215"/>
      <c r="O847" s="215"/>
      <c r="P847" s="215"/>
      <c r="Q847" s="215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</row>
    <row r="848" spans="1:39" ht="14.4" x14ac:dyDescent="0.3">
      <c r="A848" s="214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215"/>
      <c r="M848" s="215"/>
      <c r="N848" s="215"/>
      <c r="O848" s="215"/>
      <c r="P848" s="215"/>
      <c r="Q848" s="215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</row>
    <row r="849" spans="1:39" ht="14.4" x14ac:dyDescent="0.3">
      <c r="A849" s="214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215"/>
      <c r="M849" s="215"/>
      <c r="N849" s="215"/>
      <c r="O849" s="215"/>
      <c r="P849" s="215"/>
      <c r="Q849" s="215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</row>
    <row r="850" spans="1:39" ht="14.4" x14ac:dyDescent="0.3">
      <c r="A850" s="214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215"/>
      <c r="M850" s="215"/>
      <c r="N850" s="215"/>
      <c r="O850" s="215"/>
      <c r="P850" s="215"/>
      <c r="Q850" s="215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</row>
    <row r="851" spans="1:39" ht="14.4" x14ac:dyDescent="0.3">
      <c r="A851" s="214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215"/>
      <c r="M851" s="215"/>
      <c r="N851" s="215"/>
      <c r="O851" s="215"/>
      <c r="P851" s="215"/>
      <c r="Q851" s="215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</row>
    <row r="852" spans="1:39" ht="14.4" x14ac:dyDescent="0.3">
      <c r="A852" s="214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215"/>
      <c r="M852" s="215"/>
      <c r="N852" s="215"/>
      <c r="O852" s="215"/>
      <c r="P852" s="215"/>
      <c r="Q852" s="215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</row>
    <row r="853" spans="1:39" ht="14.4" x14ac:dyDescent="0.3">
      <c r="A853" s="214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215"/>
      <c r="M853" s="215"/>
      <c r="N853" s="215"/>
      <c r="O853" s="215"/>
      <c r="P853" s="215"/>
      <c r="Q853" s="215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</row>
    <row r="854" spans="1:39" ht="14.4" x14ac:dyDescent="0.3">
      <c r="A854" s="214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215"/>
      <c r="M854" s="215"/>
      <c r="N854" s="215"/>
      <c r="O854" s="215"/>
      <c r="P854" s="215"/>
      <c r="Q854" s="215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</row>
    <row r="855" spans="1:39" ht="14.4" x14ac:dyDescent="0.3">
      <c r="A855" s="214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215"/>
      <c r="M855" s="215"/>
      <c r="N855" s="215"/>
      <c r="O855" s="215"/>
      <c r="P855" s="215"/>
      <c r="Q855" s="215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</row>
    <row r="856" spans="1:39" ht="14.4" x14ac:dyDescent="0.3">
      <c r="A856" s="214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215"/>
      <c r="M856" s="215"/>
      <c r="N856" s="215"/>
      <c r="O856" s="215"/>
      <c r="P856" s="215"/>
      <c r="Q856" s="215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</row>
    <row r="857" spans="1:39" ht="14.4" x14ac:dyDescent="0.3">
      <c r="A857" s="214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215"/>
      <c r="M857" s="215"/>
      <c r="N857" s="215"/>
      <c r="O857" s="215"/>
      <c r="P857" s="215"/>
      <c r="Q857" s="215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</row>
    <row r="858" spans="1:39" ht="14.4" x14ac:dyDescent="0.3">
      <c r="A858" s="214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215"/>
      <c r="M858" s="215"/>
      <c r="N858" s="215"/>
      <c r="O858" s="215"/>
      <c r="P858" s="215"/>
      <c r="Q858" s="215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</row>
    <row r="859" spans="1:39" ht="14.4" x14ac:dyDescent="0.3">
      <c r="A859" s="214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215"/>
      <c r="M859" s="215"/>
      <c r="N859" s="215"/>
      <c r="O859" s="215"/>
      <c r="P859" s="215"/>
      <c r="Q859" s="215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</row>
    <row r="860" spans="1:39" ht="14.4" x14ac:dyDescent="0.3">
      <c r="A860" s="214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215"/>
      <c r="M860" s="215"/>
      <c r="N860" s="215"/>
      <c r="O860" s="215"/>
      <c r="P860" s="215"/>
      <c r="Q860" s="215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</row>
    <row r="861" spans="1:39" ht="14.4" x14ac:dyDescent="0.3">
      <c r="A861" s="214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215"/>
      <c r="M861" s="215"/>
      <c r="N861" s="215"/>
      <c r="O861" s="215"/>
      <c r="P861" s="215"/>
      <c r="Q861" s="215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</row>
    <row r="862" spans="1:39" ht="14.4" x14ac:dyDescent="0.3">
      <c r="A862" s="214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215"/>
      <c r="M862" s="215"/>
      <c r="N862" s="215"/>
      <c r="O862" s="215"/>
      <c r="P862" s="215"/>
      <c r="Q862" s="215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</row>
    <row r="863" spans="1:39" ht="14.4" x14ac:dyDescent="0.3">
      <c r="A863" s="214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215"/>
      <c r="M863" s="215"/>
      <c r="N863" s="215"/>
      <c r="O863" s="215"/>
      <c r="P863" s="215"/>
      <c r="Q863" s="215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</row>
    <row r="864" spans="1:39" ht="14.4" x14ac:dyDescent="0.3">
      <c r="A864" s="214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215"/>
      <c r="M864" s="215"/>
      <c r="N864" s="215"/>
      <c r="O864" s="215"/>
      <c r="P864" s="215"/>
      <c r="Q864" s="215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</row>
    <row r="865" spans="1:39" ht="14.4" x14ac:dyDescent="0.3">
      <c r="A865" s="214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215"/>
      <c r="M865" s="215"/>
      <c r="N865" s="215"/>
      <c r="O865" s="215"/>
      <c r="P865" s="215"/>
      <c r="Q865" s="215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</row>
    <row r="866" spans="1:39" ht="14.4" x14ac:dyDescent="0.3">
      <c r="A866" s="214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215"/>
      <c r="M866" s="215"/>
      <c r="N866" s="215"/>
      <c r="O866" s="215"/>
      <c r="P866" s="215"/>
      <c r="Q866" s="215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</row>
    <row r="867" spans="1:39" ht="14.4" x14ac:dyDescent="0.3">
      <c r="A867" s="214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215"/>
      <c r="M867" s="215"/>
      <c r="N867" s="215"/>
      <c r="O867" s="215"/>
      <c r="P867" s="215"/>
      <c r="Q867" s="215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</row>
    <row r="868" spans="1:39" ht="14.4" x14ac:dyDescent="0.3">
      <c r="A868" s="214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215"/>
      <c r="M868" s="215"/>
      <c r="N868" s="215"/>
      <c r="O868" s="215"/>
      <c r="P868" s="215"/>
      <c r="Q868" s="215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</row>
    <row r="869" spans="1:39" ht="14.4" x14ac:dyDescent="0.3">
      <c r="A869" s="214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215"/>
      <c r="M869" s="215"/>
      <c r="N869" s="215"/>
      <c r="O869" s="215"/>
      <c r="P869" s="215"/>
      <c r="Q869" s="215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</row>
    <row r="870" spans="1:39" ht="14.4" x14ac:dyDescent="0.3">
      <c r="A870" s="214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215"/>
      <c r="M870" s="215"/>
      <c r="N870" s="215"/>
      <c r="O870" s="215"/>
      <c r="P870" s="215"/>
      <c r="Q870" s="215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</row>
    <row r="871" spans="1:39" ht="14.4" x14ac:dyDescent="0.3">
      <c r="A871" s="214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215"/>
      <c r="M871" s="215"/>
      <c r="N871" s="215"/>
      <c r="O871" s="215"/>
      <c r="P871" s="215"/>
      <c r="Q871" s="215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</row>
    <row r="872" spans="1:39" ht="14.4" x14ac:dyDescent="0.3">
      <c r="A872" s="214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215"/>
      <c r="M872" s="215"/>
      <c r="N872" s="215"/>
      <c r="O872" s="215"/>
      <c r="P872" s="215"/>
      <c r="Q872" s="215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</row>
    <row r="873" spans="1:39" ht="14.4" x14ac:dyDescent="0.3">
      <c r="A873" s="214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215"/>
      <c r="M873" s="215"/>
      <c r="N873" s="215"/>
      <c r="O873" s="215"/>
      <c r="P873" s="215"/>
      <c r="Q873" s="215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</row>
    <row r="874" spans="1:39" ht="14.4" x14ac:dyDescent="0.3">
      <c r="A874" s="214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215"/>
      <c r="M874" s="215"/>
      <c r="N874" s="215"/>
      <c r="O874" s="215"/>
      <c r="P874" s="215"/>
      <c r="Q874" s="215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</row>
    <row r="875" spans="1:39" ht="14.4" x14ac:dyDescent="0.3">
      <c r="A875" s="214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215"/>
      <c r="M875" s="215"/>
      <c r="N875" s="215"/>
      <c r="O875" s="215"/>
      <c r="P875" s="215"/>
      <c r="Q875" s="215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</row>
    <row r="876" spans="1:39" ht="14.4" x14ac:dyDescent="0.3">
      <c r="A876" s="214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215"/>
      <c r="M876" s="215"/>
      <c r="N876" s="215"/>
      <c r="O876" s="215"/>
      <c r="P876" s="215"/>
      <c r="Q876" s="215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</row>
    <row r="877" spans="1:39" ht="14.4" x14ac:dyDescent="0.3">
      <c r="A877" s="214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215"/>
      <c r="M877" s="215"/>
      <c r="N877" s="215"/>
      <c r="O877" s="215"/>
      <c r="P877" s="215"/>
      <c r="Q877" s="215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</row>
    <row r="878" spans="1:39" ht="14.4" x14ac:dyDescent="0.3">
      <c r="A878" s="214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215"/>
      <c r="M878" s="215"/>
      <c r="N878" s="215"/>
      <c r="O878" s="215"/>
      <c r="P878" s="215"/>
      <c r="Q878" s="215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</row>
    <row r="879" spans="1:39" ht="14.4" x14ac:dyDescent="0.3">
      <c r="A879" s="214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215"/>
      <c r="M879" s="215"/>
      <c r="N879" s="215"/>
      <c r="O879" s="215"/>
      <c r="P879" s="215"/>
      <c r="Q879" s="215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</row>
    <row r="880" spans="1:39" ht="14.4" x14ac:dyDescent="0.3">
      <c r="A880" s="214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215"/>
      <c r="M880" s="215"/>
      <c r="N880" s="215"/>
      <c r="O880" s="215"/>
      <c r="P880" s="215"/>
      <c r="Q880" s="215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</row>
    <row r="881" spans="1:39" ht="14.4" x14ac:dyDescent="0.3">
      <c r="A881" s="214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215"/>
      <c r="M881" s="215"/>
      <c r="N881" s="215"/>
      <c r="O881" s="215"/>
      <c r="P881" s="215"/>
      <c r="Q881" s="215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</row>
    <row r="882" spans="1:39" ht="14.4" x14ac:dyDescent="0.3">
      <c r="A882" s="214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215"/>
      <c r="M882" s="215"/>
      <c r="N882" s="215"/>
      <c r="O882" s="215"/>
      <c r="P882" s="215"/>
      <c r="Q882" s="215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</row>
    <row r="883" spans="1:39" ht="14.4" x14ac:dyDescent="0.3">
      <c r="A883" s="214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215"/>
      <c r="M883" s="215"/>
      <c r="N883" s="215"/>
      <c r="O883" s="215"/>
      <c r="P883" s="215"/>
      <c r="Q883" s="215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</row>
    <row r="884" spans="1:39" ht="14.4" x14ac:dyDescent="0.3">
      <c r="A884" s="214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215"/>
      <c r="M884" s="215"/>
      <c r="N884" s="215"/>
      <c r="O884" s="215"/>
      <c r="P884" s="215"/>
      <c r="Q884" s="215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</row>
    <row r="885" spans="1:39" ht="14.4" x14ac:dyDescent="0.3">
      <c r="A885" s="214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215"/>
      <c r="M885" s="215"/>
      <c r="N885" s="215"/>
      <c r="O885" s="215"/>
      <c r="P885" s="215"/>
      <c r="Q885" s="215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</row>
    <row r="886" spans="1:39" ht="14.4" x14ac:dyDescent="0.3">
      <c r="A886" s="214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215"/>
      <c r="M886" s="215"/>
      <c r="N886" s="215"/>
      <c r="O886" s="215"/>
      <c r="P886" s="215"/>
      <c r="Q886" s="215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</row>
    <row r="887" spans="1:39" ht="14.4" x14ac:dyDescent="0.3">
      <c r="A887" s="214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215"/>
      <c r="M887" s="215"/>
      <c r="N887" s="215"/>
      <c r="O887" s="215"/>
      <c r="P887" s="215"/>
      <c r="Q887" s="215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</row>
    <row r="888" spans="1:39" ht="14.4" x14ac:dyDescent="0.3">
      <c r="A888" s="214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215"/>
      <c r="M888" s="215"/>
      <c r="N888" s="215"/>
      <c r="O888" s="215"/>
      <c r="P888" s="215"/>
      <c r="Q888" s="215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</row>
    <row r="889" spans="1:39" ht="14.4" x14ac:dyDescent="0.3">
      <c r="A889" s="214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215"/>
      <c r="M889" s="215"/>
      <c r="N889" s="215"/>
      <c r="O889" s="215"/>
      <c r="P889" s="215"/>
      <c r="Q889" s="215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</row>
    <row r="890" spans="1:39" ht="14.4" x14ac:dyDescent="0.3">
      <c r="A890" s="214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215"/>
      <c r="M890" s="215"/>
      <c r="N890" s="215"/>
      <c r="O890" s="215"/>
      <c r="P890" s="215"/>
      <c r="Q890" s="215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</row>
    <row r="891" spans="1:39" ht="14.4" x14ac:dyDescent="0.3">
      <c r="A891" s="214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215"/>
      <c r="M891" s="215"/>
      <c r="N891" s="215"/>
      <c r="O891" s="215"/>
      <c r="P891" s="215"/>
      <c r="Q891" s="215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</row>
    <row r="892" spans="1:39" ht="14.4" x14ac:dyDescent="0.3">
      <c r="A892" s="214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215"/>
      <c r="M892" s="215"/>
      <c r="N892" s="215"/>
      <c r="O892" s="215"/>
      <c r="P892" s="215"/>
      <c r="Q892" s="215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</row>
    <row r="893" spans="1:39" ht="14.4" x14ac:dyDescent="0.3">
      <c r="A893" s="214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215"/>
      <c r="M893" s="215"/>
      <c r="N893" s="215"/>
      <c r="O893" s="215"/>
      <c r="P893" s="215"/>
      <c r="Q893" s="215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</row>
    <row r="894" spans="1:39" ht="14.4" x14ac:dyDescent="0.3">
      <c r="A894" s="214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215"/>
      <c r="M894" s="215"/>
      <c r="N894" s="215"/>
      <c r="O894" s="215"/>
      <c r="P894" s="215"/>
      <c r="Q894" s="215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</row>
    <row r="895" spans="1:39" ht="14.4" x14ac:dyDescent="0.3">
      <c r="A895" s="214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215"/>
      <c r="M895" s="215"/>
      <c r="N895" s="215"/>
      <c r="O895" s="215"/>
      <c r="P895" s="215"/>
      <c r="Q895" s="215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</row>
    <row r="896" spans="1:39" ht="14.4" x14ac:dyDescent="0.3">
      <c r="A896" s="214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215"/>
      <c r="M896" s="215"/>
      <c r="N896" s="215"/>
      <c r="O896" s="215"/>
      <c r="P896" s="215"/>
      <c r="Q896" s="215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</row>
    <row r="897" spans="1:39" ht="14.4" x14ac:dyDescent="0.3">
      <c r="A897" s="214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215"/>
      <c r="M897" s="215"/>
      <c r="N897" s="215"/>
      <c r="O897" s="215"/>
      <c r="P897" s="215"/>
      <c r="Q897" s="215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</row>
    <row r="898" spans="1:39" ht="14.4" x14ac:dyDescent="0.3">
      <c r="A898" s="214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215"/>
      <c r="M898" s="215"/>
      <c r="N898" s="215"/>
      <c r="O898" s="215"/>
      <c r="P898" s="215"/>
      <c r="Q898" s="215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</row>
    <row r="899" spans="1:39" ht="14.4" x14ac:dyDescent="0.3">
      <c r="A899" s="214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215"/>
      <c r="M899" s="215"/>
      <c r="N899" s="215"/>
      <c r="O899" s="215"/>
      <c r="P899" s="215"/>
      <c r="Q899" s="215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</row>
    <row r="900" spans="1:39" ht="14.4" x14ac:dyDescent="0.3">
      <c r="A900" s="214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215"/>
      <c r="M900" s="215"/>
      <c r="N900" s="215"/>
      <c r="O900" s="215"/>
      <c r="P900" s="215"/>
      <c r="Q900" s="215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</row>
    <row r="901" spans="1:39" ht="14.4" x14ac:dyDescent="0.3">
      <c r="A901" s="214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215"/>
      <c r="M901" s="215"/>
      <c r="N901" s="215"/>
      <c r="O901" s="215"/>
      <c r="P901" s="215"/>
      <c r="Q901" s="215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</row>
    <row r="902" spans="1:39" ht="14.4" x14ac:dyDescent="0.3">
      <c r="A902" s="214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215"/>
      <c r="M902" s="215"/>
      <c r="N902" s="215"/>
      <c r="O902" s="215"/>
      <c r="P902" s="215"/>
      <c r="Q902" s="215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</row>
    <row r="903" spans="1:39" ht="14.4" x14ac:dyDescent="0.3">
      <c r="A903" s="214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215"/>
      <c r="M903" s="215"/>
      <c r="N903" s="215"/>
      <c r="O903" s="215"/>
      <c r="P903" s="215"/>
      <c r="Q903" s="215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</row>
    <row r="904" spans="1:39" ht="14.4" x14ac:dyDescent="0.3">
      <c r="A904" s="214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215"/>
      <c r="M904" s="215"/>
      <c r="N904" s="215"/>
      <c r="O904" s="215"/>
      <c r="P904" s="215"/>
      <c r="Q904" s="215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</row>
    <row r="905" spans="1:39" ht="14.4" x14ac:dyDescent="0.3">
      <c r="A905" s="214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215"/>
      <c r="M905" s="215"/>
      <c r="N905" s="215"/>
      <c r="O905" s="215"/>
      <c r="P905" s="215"/>
      <c r="Q905" s="215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</row>
    <row r="906" spans="1:39" ht="14.4" x14ac:dyDescent="0.3">
      <c r="A906" s="214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215"/>
      <c r="M906" s="215"/>
      <c r="N906" s="215"/>
      <c r="O906" s="215"/>
      <c r="P906" s="215"/>
      <c r="Q906" s="215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</row>
    <row r="907" spans="1:39" ht="14.4" x14ac:dyDescent="0.3">
      <c r="A907" s="214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215"/>
      <c r="M907" s="215"/>
      <c r="N907" s="215"/>
      <c r="O907" s="215"/>
      <c r="P907" s="215"/>
      <c r="Q907" s="215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</row>
    <row r="908" spans="1:39" ht="14.4" x14ac:dyDescent="0.3">
      <c r="A908" s="214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215"/>
      <c r="M908" s="215"/>
      <c r="N908" s="215"/>
      <c r="O908" s="215"/>
      <c r="P908" s="215"/>
      <c r="Q908" s="215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</row>
    <row r="909" spans="1:39" ht="14.4" x14ac:dyDescent="0.3">
      <c r="A909" s="214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215"/>
      <c r="M909" s="215"/>
      <c r="N909" s="215"/>
      <c r="O909" s="215"/>
      <c r="P909" s="215"/>
      <c r="Q909" s="215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</row>
    <row r="910" spans="1:39" ht="14.4" x14ac:dyDescent="0.3">
      <c r="A910" s="214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215"/>
      <c r="M910" s="215"/>
      <c r="N910" s="215"/>
      <c r="O910" s="215"/>
      <c r="P910" s="215"/>
      <c r="Q910" s="215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</row>
    <row r="911" spans="1:39" ht="14.4" x14ac:dyDescent="0.3">
      <c r="A911" s="214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215"/>
      <c r="M911" s="215"/>
      <c r="N911" s="215"/>
      <c r="O911" s="215"/>
      <c r="P911" s="215"/>
      <c r="Q911" s="215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</row>
    <row r="912" spans="1:39" ht="14.4" x14ac:dyDescent="0.3">
      <c r="A912" s="214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215"/>
      <c r="M912" s="215"/>
      <c r="N912" s="215"/>
      <c r="O912" s="215"/>
      <c r="P912" s="215"/>
      <c r="Q912" s="215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</row>
    <row r="913" spans="1:39" ht="14.4" x14ac:dyDescent="0.3">
      <c r="A913" s="214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215"/>
      <c r="M913" s="215"/>
      <c r="N913" s="215"/>
      <c r="O913" s="215"/>
      <c r="P913" s="215"/>
      <c r="Q913" s="215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</row>
    <row r="914" spans="1:39" ht="14.4" x14ac:dyDescent="0.3">
      <c r="A914" s="214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215"/>
      <c r="M914" s="215"/>
      <c r="N914" s="215"/>
      <c r="O914" s="215"/>
      <c r="P914" s="215"/>
      <c r="Q914" s="215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</row>
    <row r="915" spans="1:39" ht="14.4" x14ac:dyDescent="0.3">
      <c r="A915" s="214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215"/>
      <c r="M915" s="215"/>
      <c r="N915" s="215"/>
      <c r="O915" s="215"/>
      <c r="P915" s="215"/>
      <c r="Q915" s="215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</row>
    <row r="916" spans="1:39" ht="14.4" x14ac:dyDescent="0.3">
      <c r="A916" s="214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215"/>
      <c r="M916" s="215"/>
      <c r="N916" s="215"/>
      <c r="O916" s="215"/>
      <c r="P916" s="215"/>
      <c r="Q916" s="215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</row>
    <row r="917" spans="1:39" ht="14.4" x14ac:dyDescent="0.3">
      <c r="A917" s="214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215"/>
      <c r="M917" s="215"/>
      <c r="N917" s="215"/>
      <c r="O917" s="215"/>
      <c r="P917" s="215"/>
      <c r="Q917" s="215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</row>
    <row r="918" spans="1:39" ht="14.4" x14ac:dyDescent="0.3">
      <c r="A918" s="214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215"/>
      <c r="M918" s="215"/>
      <c r="N918" s="215"/>
      <c r="O918" s="215"/>
      <c r="P918" s="215"/>
      <c r="Q918" s="215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</row>
    <row r="919" spans="1:39" ht="14.4" x14ac:dyDescent="0.3">
      <c r="A919" s="214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215"/>
      <c r="M919" s="215"/>
      <c r="N919" s="215"/>
      <c r="O919" s="215"/>
      <c r="P919" s="215"/>
      <c r="Q919" s="215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</row>
    <row r="920" spans="1:39" ht="14.4" x14ac:dyDescent="0.3">
      <c r="A920" s="214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215"/>
      <c r="M920" s="215"/>
      <c r="N920" s="215"/>
      <c r="O920" s="215"/>
      <c r="P920" s="215"/>
      <c r="Q920" s="215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</row>
    <row r="921" spans="1:39" ht="14.4" x14ac:dyDescent="0.3">
      <c r="A921" s="214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215"/>
      <c r="M921" s="215"/>
      <c r="N921" s="215"/>
      <c r="O921" s="215"/>
      <c r="P921" s="215"/>
      <c r="Q921" s="215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</row>
    <row r="922" spans="1:39" ht="14.4" x14ac:dyDescent="0.3">
      <c r="A922" s="214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215"/>
      <c r="M922" s="215"/>
      <c r="N922" s="215"/>
      <c r="O922" s="215"/>
      <c r="P922" s="215"/>
      <c r="Q922" s="215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</row>
    <row r="923" spans="1:39" ht="14.4" x14ac:dyDescent="0.3">
      <c r="A923" s="214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215"/>
      <c r="M923" s="215"/>
      <c r="N923" s="215"/>
      <c r="O923" s="215"/>
      <c r="P923" s="215"/>
      <c r="Q923" s="215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</row>
    <row r="924" spans="1:39" ht="14.4" x14ac:dyDescent="0.3">
      <c r="A924" s="214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215"/>
      <c r="M924" s="215"/>
      <c r="N924" s="215"/>
      <c r="O924" s="215"/>
      <c r="P924" s="215"/>
      <c r="Q924" s="215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</row>
    <row r="925" spans="1:39" ht="14.4" x14ac:dyDescent="0.3">
      <c r="A925" s="214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215"/>
      <c r="M925" s="215"/>
      <c r="N925" s="215"/>
      <c r="O925" s="215"/>
      <c r="P925" s="215"/>
      <c r="Q925" s="215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</row>
    <row r="926" spans="1:39" ht="14.4" x14ac:dyDescent="0.3">
      <c r="A926" s="214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215"/>
      <c r="M926" s="215"/>
      <c r="N926" s="215"/>
      <c r="O926" s="215"/>
      <c r="P926" s="215"/>
      <c r="Q926" s="215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</row>
    <row r="927" spans="1:39" ht="14.4" x14ac:dyDescent="0.3">
      <c r="A927" s="214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215"/>
      <c r="M927" s="215"/>
      <c r="N927" s="215"/>
      <c r="O927" s="215"/>
      <c r="P927" s="215"/>
      <c r="Q927" s="215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</row>
    <row r="928" spans="1:39" ht="14.4" x14ac:dyDescent="0.3">
      <c r="A928" s="214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215"/>
      <c r="M928" s="215"/>
      <c r="N928" s="215"/>
      <c r="O928" s="215"/>
      <c r="P928" s="215"/>
      <c r="Q928" s="215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</row>
    <row r="929" spans="1:39" ht="14.4" x14ac:dyDescent="0.3">
      <c r="A929" s="214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215"/>
      <c r="M929" s="215"/>
      <c r="N929" s="215"/>
      <c r="O929" s="215"/>
      <c r="P929" s="215"/>
      <c r="Q929" s="215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</row>
    <row r="930" spans="1:39" ht="14.4" x14ac:dyDescent="0.3">
      <c r="A930" s="214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215"/>
      <c r="M930" s="215"/>
      <c r="N930" s="215"/>
      <c r="O930" s="215"/>
      <c r="P930" s="215"/>
      <c r="Q930" s="215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</row>
    <row r="931" spans="1:39" ht="14.4" x14ac:dyDescent="0.3">
      <c r="A931" s="214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215"/>
      <c r="M931" s="215"/>
      <c r="N931" s="215"/>
      <c r="O931" s="215"/>
      <c r="P931" s="215"/>
      <c r="Q931" s="215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</row>
    <row r="932" spans="1:39" ht="14.4" x14ac:dyDescent="0.3">
      <c r="A932" s="214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215"/>
      <c r="M932" s="215"/>
      <c r="N932" s="215"/>
      <c r="O932" s="215"/>
      <c r="P932" s="215"/>
      <c r="Q932" s="215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</row>
    <row r="933" spans="1:39" ht="14.4" x14ac:dyDescent="0.3">
      <c r="A933" s="214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215"/>
      <c r="M933" s="215"/>
      <c r="N933" s="215"/>
      <c r="O933" s="215"/>
      <c r="P933" s="215"/>
      <c r="Q933" s="215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</row>
    <row r="934" spans="1:39" ht="14.4" x14ac:dyDescent="0.3">
      <c r="A934" s="214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215"/>
      <c r="M934" s="215"/>
      <c r="N934" s="215"/>
      <c r="O934" s="215"/>
      <c r="P934" s="215"/>
      <c r="Q934" s="215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</row>
    <row r="935" spans="1:39" ht="14.4" x14ac:dyDescent="0.3">
      <c r="A935" s="214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215"/>
      <c r="M935" s="215"/>
      <c r="N935" s="215"/>
      <c r="O935" s="215"/>
      <c r="P935" s="215"/>
      <c r="Q935" s="215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</row>
    <row r="936" spans="1:39" ht="14.4" x14ac:dyDescent="0.3">
      <c r="A936" s="214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215"/>
      <c r="M936" s="215"/>
      <c r="N936" s="215"/>
      <c r="O936" s="215"/>
      <c r="P936" s="215"/>
      <c r="Q936" s="215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</row>
    <row r="937" spans="1:39" ht="14.4" x14ac:dyDescent="0.3">
      <c r="A937" s="214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215"/>
      <c r="M937" s="215"/>
      <c r="N937" s="215"/>
      <c r="O937" s="215"/>
      <c r="P937" s="215"/>
      <c r="Q937" s="215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</row>
    <row r="938" spans="1:39" ht="14.4" x14ac:dyDescent="0.3">
      <c r="A938" s="214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215"/>
      <c r="M938" s="215"/>
      <c r="N938" s="215"/>
      <c r="O938" s="215"/>
      <c r="P938" s="215"/>
      <c r="Q938" s="215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</row>
    <row r="939" spans="1:39" ht="14.4" x14ac:dyDescent="0.3">
      <c r="A939" s="214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215"/>
      <c r="M939" s="215"/>
      <c r="N939" s="215"/>
      <c r="O939" s="215"/>
      <c r="P939" s="215"/>
      <c r="Q939" s="215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</row>
    <row r="940" spans="1:39" ht="14.4" x14ac:dyDescent="0.3">
      <c r="A940" s="214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215"/>
      <c r="M940" s="215"/>
      <c r="N940" s="215"/>
      <c r="O940" s="215"/>
      <c r="P940" s="215"/>
      <c r="Q940" s="215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</row>
    <row r="941" spans="1:39" ht="14.4" x14ac:dyDescent="0.3">
      <c r="A941" s="214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215"/>
      <c r="M941" s="215"/>
      <c r="N941" s="215"/>
      <c r="O941" s="215"/>
      <c r="P941" s="215"/>
      <c r="Q941" s="215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</row>
    <row r="942" spans="1:39" ht="14.4" x14ac:dyDescent="0.3">
      <c r="A942" s="214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215"/>
      <c r="M942" s="215"/>
      <c r="N942" s="215"/>
      <c r="O942" s="215"/>
      <c r="P942" s="215"/>
      <c r="Q942" s="215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</row>
    <row r="943" spans="1:39" ht="14.4" x14ac:dyDescent="0.3">
      <c r="A943" s="214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215"/>
      <c r="M943" s="215"/>
      <c r="N943" s="215"/>
      <c r="O943" s="215"/>
      <c r="P943" s="215"/>
      <c r="Q943" s="215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</row>
    <row r="944" spans="1:39" ht="14.4" x14ac:dyDescent="0.3">
      <c r="A944" s="214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215"/>
      <c r="M944" s="215"/>
      <c r="N944" s="215"/>
      <c r="O944" s="215"/>
      <c r="P944" s="215"/>
      <c r="Q944" s="215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</row>
    <row r="945" spans="1:39" ht="14.4" x14ac:dyDescent="0.3">
      <c r="A945" s="214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215"/>
      <c r="M945" s="215"/>
      <c r="N945" s="215"/>
      <c r="O945" s="215"/>
      <c r="P945" s="215"/>
      <c r="Q945" s="215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</row>
    <row r="946" spans="1:39" ht="14.4" x14ac:dyDescent="0.3">
      <c r="A946" s="214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215"/>
      <c r="M946" s="215"/>
      <c r="N946" s="215"/>
      <c r="O946" s="215"/>
      <c r="P946" s="215"/>
      <c r="Q946" s="215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</row>
    <row r="947" spans="1:39" ht="14.4" x14ac:dyDescent="0.3">
      <c r="A947" s="214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215"/>
      <c r="M947" s="215"/>
      <c r="N947" s="215"/>
      <c r="O947" s="215"/>
      <c r="P947" s="215"/>
      <c r="Q947" s="215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</row>
    <row r="948" spans="1:39" ht="14.4" x14ac:dyDescent="0.3">
      <c r="A948" s="214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215"/>
      <c r="M948" s="215"/>
      <c r="N948" s="215"/>
      <c r="O948" s="215"/>
      <c r="P948" s="215"/>
      <c r="Q948" s="215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</row>
    <row r="949" spans="1:39" ht="14.4" x14ac:dyDescent="0.3">
      <c r="A949" s="214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215"/>
      <c r="M949" s="215"/>
      <c r="N949" s="215"/>
      <c r="O949" s="215"/>
      <c r="P949" s="215"/>
      <c r="Q949" s="215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</row>
    <row r="950" spans="1:39" ht="14.4" x14ac:dyDescent="0.3">
      <c r="A950" s="214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215"/>
      <c r="M950" s="215"/>
      <c r="N950" s="215"/>
      <c r="O950" s="215"/>
      <c r="P950" s="215"/>
      <c r="Q950" s="215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</row>
    <row r="951" spans="1:39" ht="14.4" x14ac:dyDescent="0.3">
      <c r="A951" s="214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215"/>
      <c r="M951" s="215"/>
      <c r="N951" s="215"/>
      <c r="O951" s="215"/>
      <c r="P951" s="215"/>
      <c r="Q951" s="215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</row>
    <row r="952" spans="1:39" ht="14.4" x14ac:dyDescent="0.3">
      <c r="A952" s="214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215"/>
      <c r="M952" s="215"/>
      <c r="N952" s="215"/>
      <c r="O952" s="215"/>
      <c r="P952" s="215"/>
      <c r="Q952" s="215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</row>
    <row r="953" spans="1:39" ht="14.4" x14ac:dyDescent="0.3">
      <c r="A953" s="214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215"/>
      <c r="M953" s="215"/>
      <c r="N953" s="215"/>
      <c r="O953" s="215"/>
      <c r="P953" s="215"/>
      <c r="Q953" s="215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</row>
    <row r="954" spans="1:39" ht="14.4" x14ac:dyDescent="0.3">
      <c r="A954" s="214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215"/>
      <c r="M954" s="215"/>
      <c r="N954" s="215"/>
      <c r="O954" s="215"/>
      <c r="P954" s="215"/>
      <c r="Q954" s="215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</row>
    <row r="955" spans="1:39" ht="14.4" x14ac:dyDescent="0.3">
      <c r="A955" s="214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215"/>
      <c r="M955" s="215"/>
      <c r="N955" s="215"/>
      <c r="O955" s="215"/>
      <c r="P955" s="215"/>
      <c r="Q955" s="215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</row>
    <row r="956" spans="1:39" ht="14.4" x14ac:dyDescent="0.3">
      <c r="A956" s="214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215"/>
      <c r="M956" s="215"/>
      <c r="N956" s="215"/>
      <c r="O956" s="215"/>
      <c r="P956" s="215"/>
      <c r="Q956" s="215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</row>
    <row r="957" spans="1:39" ht="14.4" x14ac:dyDescent="0.3">
      <c r="A957" s="214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215"/>
      <c r="M957" s="215"/>
      <c r="N957" s="215"/>
      <c r="O957" s="215"/>
      <c r="P957" s="215"/>
      <c r="Q957" s="215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</row>
    <row r="958" spans="1:39" ht="14.4" x14ac:dyDescent="0.3">
      <c r="A958" s="214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215"/>
      <c r="M958" s="215"/>
      <c r="N958" s="215"/>
      <c r="O958" s="215"/>
      <c r="P958" s="215"/>
      <c r="Q958" s="215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</row>
    <row r="959" spans="1:39" ht="14.4" x14ac:dyDescent="0.3">
      <c r="A959" s="214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215"/>
      <c r="M959" s="215"/>
      <c r="N959" s="215"/>
      <c r="O959" s="215"/>
      <c r="P959" s="215"/>
      <c r="Q959" s="215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</row>
    <row r="960" spans="1:39" ht="14.4" x14ac:dyDescent="0.3">
      <c r="A960" s="214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215"/>
      <c r="M960" s="215"/>
      <c r="N960" s="215"/>
      <c r="O960" s="215"/>
      <c r="P960" s="215"/>
      <c r="Q960" s="215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</row>
    <row r="961" spans="1:39" ht="14.4" x14ac:dyDescent="0.3">
      <c r="A961" s="214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215"/>
      <c r="M961" s="215"/>
      <c r="N961" s="215"/>
      <c r="O961" s="215"/>
      <c r="P961" s="215"/>
      <c r="Q961" s="215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</row>
    <row r="962" spans="1:39" ht="14.4" x14ac:dyDescent="0.3">
      <c r="A962" s="214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215"/>
      <c r="M962" s="215"/>
      <c r="N962" s="215"/>
      <c r="O962" s="215"/>
      <c r="P962" s="215"/>
      <c r="Q962" s="215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</row>
    <row r="963" spans="1:39" ht="14.4" x14ac:dyDescent="0.3">
      <c r="A963" s="214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215"/>
      <c r="M963" s="215"/>
      <c r="N963" s="215"/>
      <c r="O963" s="215"/>
      <c r="P963" s="215"/>
      <c r="Q963" s="215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</row>
    <row r="964" spans="1:39" ht="14.4" x14ac:dyDescent="0.3">
      <c r="A964" s="214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215"/>
      <c r="M964" s="215"/>
      <c r="N964" s="215"/>
      <c r="O964" s="215"/>
      <c r="P964" s="215"/>
      <c r="Q964" s="215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</row>
    <row r="965" spans="1:39" ht="14.4" x14ac:dyDescent="0.3">
      <c r="A965" s="214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215"/>
      <c r="M965" s="215"/>
      <c r="N965" s="215"/>
      <c r="O965" s="215"/>
      <c r="P965" s="215"/>
      <c r="Q965" s="215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</row>
    <row r="966" spans="1:39" ht="14.4" x14ac:dyDescent="0.3">
      <c r="A966" s="214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215"/>
      <c r="M966" s="215"/>
      <c r="N966" s="215"/>
      <c r="O966" s="215"/>
      <c r="P966" s="215"/>
      <c r="Q966" s="215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</row>
    <row r="967" spans="1:39" ht="14.4" x14ac:dyDescent="0.3">
      <c r="A967" s="214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215"/>
      <c r="M967" s="215"/>
      <c r="N967" s="215"/>
      <c r="O967" s="215"/>
      <c r="P967" s="215"/>
      <c r="Q967" s="215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</row>
    <row r="968" spans="1:39" ht="14.4" x14ac:dyDescent="0.3">
      <c r="A968" s="214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215"/>
      <c r="M968" s="215"/>
      <c r="N968" s="215"/>
      <c r="O968" s="215"/>
      <c r="P968" s="215"/>
      <c r="Q968" s="215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</row>
    <row r="969" spans="1:39" ht="14.4" x14ac:dyDescent="0.3">
      <c r="A969" s="214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215"/>
      <c r="M969" s="215"/>
      <c r="N969" s="215"/>
      <c r="O969" s="215"/>
      <c r="P969" s="215"/>
      <c r="Q969" s="215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</row>
    <row r="970" spans="1:39" ht="14.4" x14ac:dyDescent="0.3">
      <c r="A970" s="214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215"/>
      <c r="M970" s="215"/>
      <c r="N970" s="215"/>
      <c r="O970" s="215"/>
      <c r="P970" s="215"/>
      <c r="Q970" s="215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</row>
    <row r="971" spans="1:39" ht="14.4" x14ac:dyDescent="0.3">
      <c r="A971" s="214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215"/>
      <c r="M971" s="215"/>
      <c r="N971" s="215"/>
      <c r="O971" s="215"/>
      <c r="P971" s="215"/>
      <c r="Q971" s="215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</row>
    <row r="972" spans="1:39" ht="14.4" x14ac:dyDescent="0.3">
      <c r="A972" s="214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215"/>
      <c r="M972" s="215"/>
      <c r="N972" s="215"/>
      <c r="O972" s="215"/>
      <c r="P972" s="215"/>
      <c r="Q972" s="215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</row>
    <row r="973" spans="1:39" ht="14.4" x14ac:dyDescent="0.3">
      <c r="A973" s="214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215"/>
      <c r="M973" s="215"/>
      <c r="N973" s="215"/>
      <c r="O973" s="215"/>
      <c r="P973" s="215"/>
      <c r="Q973" s="215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</row>
    <row r="974" spans="1:39" ht="14.4" x14ac:dyDescent="0.3">
      <c r="A974" s="214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215"/>
      <c r="M974" s="215"/>
      <c r="N974" s="215"/>
      <c r="O974" s="215"/>
      <c r="P974" s="215"/>
      <c r="Q974" s="215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</row>
    <row r="975" spans="1:39" ht="14.4" x14ac:dyDescent="0.3">
      <c r="A975" s="214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215"/>
      <c r="M975" s="215"/>
      <c r="N975" s="215"/>
      <c r="O975" s="215"/>
      <c r="P975" s="215"/>
      <c r="Q975" s="215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</row>
    <row r="976" spans="1:39" ht="14.4" x14ac:dyDescent="0.3">
      <c r="A976" s="214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215"/>
      <c r="M976" s="215"/>
      <c r="N976" s="215"/>
      <c r="O976" s="215"/>
      <c r="P976" s="215"/>
      <c r="Q976" s="215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</row>
    <row r="977" spans="1:39" ht="14.4" x14ac:dyDescent="0.3">
      <c r="A977" s="214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215"/>
      <c r="M977" s="215"/>
      <c r="N977" s="215"/>
      <c r="O977" s="215"/>
      <c r="P977" s="215"/>
      <c r="Q977" s="215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</row>
    <row r="978" spans="1:39" ht="14.4" x14ac:dyDescent="0.3">
      <c r="A978" s="214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215"/>
      <c r="M978" s="215"/>
      <c r="N978" s="215"/>
      <c r="O978" s="215"/>
      <c r="P978" s="215"/>
      <c r="Q978" s="215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</row>
    <row r="979" spans="1:39" ht="14.4" x14ac:dyDescent="0.3">
      <c r="A979" s="214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215"/>
      <c r="M979" s="215"/>
      <c r="N979" s="215"/>
      <c r="O979" s="215"/>
      <c r="P979" s="215"/>
      <c r="Q979" s="215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</row>
    <row r="980" spans="1:39" ht="14.4" x14ac:dyDescent="0.3">
      <c r="A980" s="214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215"/>
      <c r="M980" s="215"/>
      <c r="N980" s="215"/>
      <c r="O980" s="215"/>
      <c r="P980" s="215"/>
      <c r="Q980" s="215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</row>
    <row r="981" spans="1:39" ht="14.4" x14ac:dyDescent="0.3">
      <c r="A981" s="214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215"/>
      <c r="M981" s="215"/>
      <c r="N981" s="215"/>
      <c r="O981" s="215"/>
      <c r="P981" s="215"/>
      <c r="Q981" s="215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</row>
    <row r="982" spans="1:39" ht="14.4" x14ac:dyDescent="0.3">
      <c r="A982" s="214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215"/>
      <c r="M982" s="215"/>
      <c r="N982" s="215"/>
      <c r="O982" s="215"/>
      <c r="P982" s="215"/>
      <c r="Q982" s="215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</row>
  </sheetData>
  <autoFilter ref="A1:W264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1000"/>
  <sheetViews>
    <sheetView workbookViewId="0"/>
  </sheetViews>
  <sheetFormatPr defaultColWidth="12.6640625" defaultRowHeight="15" customHeight="1" x14ac:dyDescent="0.25"/>
  <cols>
    <col min="1" max="1" width="5.6640625" customWidth="1"/>
  </cols>
  <sheetData>
    <row r="1" spans="1:14" x14ac:dyDescent="0.25">
      <c r="A1" s="1" t="s">
        <v>0</v>
      </c>
    </row>
    <row r="2" spans="1:14" x14ac:dyDescent="0.25">
      <c r="A2" s="1"/>
      <c r="B2" s="3"/>
      <c r="C2" s="237" t="s">
        <v>3</v>
      </c>
      <c r="D2" s="238"/>
      <c r="E2" s="238"/>
      <c r="F2" s="5"/>
      <c r="G2" s="237" t="s">
        <v>8</v>
      </c>
      <c r="H2" s="238"/>
    </row>
    <row r="3" spans="1:14" x14ac:dyDescent="0.25">
      <c r="A3" s="1"/>
      <c r="B3" s="9" t="s">
        <v>12</v>
      </c>
      <c r="C3" s="9" t="s">
        <v>15</v>
      </c>
      <c r="D3" s="12" t="s">
        <v>16</v>
      </c>
      <c r="E3" s="9" t="s">
        <v>19</v>
      </c>
      <c r="F3" s="9" t="s">
        <v>21</v>
      </c>
      <c r="G3" s="14" t="s">
        <v>24</v>
      </c>
      <c r="H3" s="14" t="s">
        <v>29</v>
      </c>
      <c r="I3" s="15" t="s">
        <v>32</v>
      </c>
      <c r="J3" s="15" t="s">
        <v>34</v>
      </c>
      <c r="K3" s="15" t="s">
        <v>35</v>
      </c>
      <c r="L3" s="15" t="s">
        <v>37</v>
      </c>
      <c r="M3" s="18" t="s">
        <v>40</v>
      </c>
    </row>
    <row r="4" spans="1:14" ht="15" customHeight="1" x14ac:dyDescent="0.3">
      <c r="A4" s="20" t="s">
        <v>9</v>
      </c>
      <c r="B4" s="21">
        <v>0.34375</v>
      </c>
      <c r="C4" s="24">
        <v>30</v>
      </c>
      <c r="D4" s="25">
        <v>30</v>
      </c>
      <c r="E4" s="24">
        <v>0</v>
      </c>
      <c r="F4" s="28">
        <v>0.64583333333333337</v>
      </c>
      <c r="G4" s="35">
        <f t="shared" ref="G4:G9" si="0">(F4-B4)*24*60-C4-D4-E4</f>
        <v>375.00000000000006</v>
      </c>
      <c r="H4" s="38">
        <f t="shared" ref="H4:H9" si="1">G4/60</f>
        <v>6.2500000000000009</v>
      </c>
      <c r="I4" s="15">
        <f t="array" ref="I4">IFERROR(SUM(INDEX(Calendar!$L$2:$Q1000,0,MATCH(A4,Calendar!$L$1:$Q$1,0))),0)</f>
        <v>133</v>
      </c>
      <c r="J4" s="7">
        <f>SUM(Calendar!R:R)</f>
        <v>831.25000000000011</v>
      </c>
      <c r="K4" s="7">
        <v>11</v>
      </c>
      <c r="L4" s="15">
        <f t="shared" ref="L4:L9" si="2">J4+K4</f>
        <v>842.25000000000011</v>
      </c>
      <c r="M4" s="41">
        <v>450</v>
      </c>
      <c r="N4" s="42">
        <f t="shared" ref="N4:N9" si="3">L4-M4</f>
        <v>392.25000000000011</v>
      </c>
    </row>
    <row r="5" spans="1:14" ht="15" customHeight="1" x14ac:dyDescent="0.3">
      <c r="A5" s="43" t="s">
        <v>10</v>
      </c>
      <c r="B5" s="21">
        <f t="shared" ref="B5:B9" si="4">B4</f>
        <v>0.34375</v>
      </c>
      <c r="C5" s="24">
        <v>15</v>
      </c>
      <c r="D5" s="25">
        <v>30</v>
      </c>
      <c r="E5" s="24">
        <v>0</v>
      </c>
      <c r="F5" s="28">
        <f t="shared" ref="F5:F7" si="5">F4</f>
        <v>0.64583333333333337</v>
      </c>
      <c r="G5" s="35">
        <f t="shared" si="0"/>
        <v>390.00000000000006</v>
      </c>
      <c r="H5" s="38">
        <f t="shared" si="1"/>
        <v>6.5000000000000009</v>
      </c>
      <c r="I5" s="15">
        <f t="array" ref="I5">IFERROR(SUM(INDEX(Calendar!$L$2:$Q1000,0,MATCH(A5,Calendar!$L$1:$Q$1,0))),0)</f>
        <v>133</v>
      </c>
      <c r="J5" s="7">
        <f>SUM(Calendar!S:S)</f>
        <v>864.50000000000011</v>
      </c>
      <c r="K5" s="7">
        <v>22</v>
      </c>
      <c r="L5" s="15">
        <f t="shared" si="2"/>
        <v>886.50000000000011</v>
      </c>
      <c r="M5" s="41">
        <v>810</v>
      </c>
      <c r="N5" s="42">
        <f t="shared" si="3"/>
        <v>76.500000000000114</v>
      </c>
    </row>
    <row r="6" spans="1:14" ht="15" customHeight="1" x14ac:dyDescent="0.3">
      <c r="A6" s="43" t="s">
        <v>11</v>
      </c>
      <c r="B6" s="21">
        <f t="shared" si="4"/>
        <v>0.34375</v>
      </c>
      <c r="C6" s="24">
        <v>15</v>
      </c>
      <c r="D6" s="25">
        <v>30</v>
      </c>
      <c r="E6" s="24">
        <v>0</v>
      </c>
      <c r="F6" s="28">
        <f t="shared" si="5"/>
        <v>0.64583333333333337</v>
      </c>
      <c r="G6" s="35">
        <f t="shared" si="0"/>
        <v>390.00000000000006</v>
      </c>
      <c r="H6" s="38">
        <f t="shared" si="1"/>
        <v>6.5000000000000009</v>
      </c>
      <c r="I6" s="15">
        <f t="array" ref="I6">IFERROR(SUM(INDEX(Calendar!$L$2:$Q1000,0,MATCH(A6,Calendar!$L$1:$Q$1,0))),0)</f>
        <v>135</v>
      </c>
      <c r="J6" s="7">
        <f>SUM(Calendar!T:T)</f>
        <v>877.50000000000011</v>
      </c>
      <c r="K6" s="7">
        <v>22</v>
      </c>
      <c r="L6" s="15">
        <f t="shared" si="2"/>
        <v>899.50000000000011</v>
      </c>
      <c r="M6" s="41">
        <v>900</v>
      </c>
      <c r="N6" s="42">
        <f t="shared" si="3"/>
        <v>-0.49999999999988631</v>
      </c>
    </row>
    <row r="7" spans="1:14" ht="15" customHeight="1" x14ac:dyDescent="0.3">
      <c r="A7" s="43" t="s">
        <v>23</v>
      </c>
      <c r="B7" s="21">
        <f t="shared" si="4"/>
        <v>0.34375</v>
      </c>
      <c r="C7" s="24">
        <v>0</v>
      </c>
      <c r="D7" s="25">
        <v>30</v>
      </c>
      <c r="E7" s="24">
        <v>5</v>
      </c>
      <c r="F7" s="28">
        <f t="shared" si="5"/>
        <v>0.64583333333333337</v>
      </c>
      <c r="G7" s="35">
        <f t="shared" si="0"/>
        <v>400.00000000000006</v>
      </c>
      <c r="H7" s="38">
        <f t="shared" si="1"/>
        <v>6.6666666666666679</v>
      </c>
      <c r="I7" s="15">
        <f t="array" ref="I7">IFERROR(SUM(INDEX(Calendar!$L$2:$Q1000,0,MATCH(A7,Calendar!$L$1:$Q$1,0))),0)</f>
        <v>135</v>
      </c>
      <c r="J7" s="7">
        <f>SUM(Calendar!U:U)</f>
        <v>899.99999999999841</v>
      </c>
      <c r="K7" s="7">
        <v>22</v>
      </c>
      <c r="L7" s="15">
        <f t="shared" si="2"/>
        <v>921.99999999999841</v>
      </c>
      <c r="M7" s="41">
        <v>900</v>
      </c>
      <c r="N7" s="42">
        <f t="shared" si="3"/>
        <v>21.999999999998408</v>
      </c>
    </row>
    <row r="8" spans="1:14" ht="15" customHeight="1" x14ac:dyDescent="0.3">
      <c r="A8" s="43" t="s">
        <v>26</v>
      </c>
      <c r="B8" s="21">
        <f t="shared" si="4"/>
        <v>0.34375</v>
      </c>
      <c r="C8" s="24">
        <v>0</v>
      </c>
      <c r="D8" s="25">
        <f t="shared" ref="D8:E8" si="6">D7</f>
        <v>30</v>
      </c>
      <c r="E8" s="24">
        <f t="shared" si="6"/>
        <v>5</v>
      </c>
      <c r="F8" s="28">
        <v>0.66666666666666663</v>
      </c>
      <c r="G8" s="35">
        <f t="shared" si="0"/>
        <v>429.99999999999994</v>
      </c>
      <c r="H8" s="38">
        <f t="shared" si="1"/>
        <v>7.1666666666666661</v>
      </c>
      <c r="I8" s="15">
        <f t="array" ref="I8">IFERROR(SUM(INDEX(Calendar!$L$2:$Q1000,0,MATCH(A8,Calendar!$L$1:$Q$1,0))),0)</f>
        <v>135</v>
      </c>
      <c r="J8" s="7">
        <f>SUM(Calendar!V:V)</f>
        <v>967.49999999999818</v>
      </c>
      <c r="K8" s="7">
        <v>22</v>
      </c>
      <c r="L8" s="15">
        <f t="shared" si="2"/>
        <v>989.49999999999818</v>
      </c>
      <c r="M8" s="41">
        <v>990</v>
      </c>
      <c r="N8" s="42">
        <f t="shared" si="3"/>
        <v>-0.50000000000181899</v>
      </c>
    </row>
    <row r="9" spans="1:14" ht="15" customHeight="1" x14ac:dyDescent="0.3">
      <c r="A9" s="58" t="s">
        <v>28</v>
      </c>
      <c r="B9" s="21">
        <f t="shared" si="4"/>
        <v>0.34375</v>
      </c>
      <c r="C9" s="24">
        <v>0</v>
      </c>
      <c r="D9" s="25">
        <f t="shared" ref="D9:F9" si="7">D8</f>
        <v>30</v>
      </c>
      <c r="E9" s="24">
        <f t="shared" si="7"/>
        <v>5</v>
      </c>
      <c r="F9" s="28">
        <f t="shared" si="7"/>
        <v>0.66666666666666663</v>
      </c>
      <c r="G9" s="35">
        <f t="shared" si="0"/>
        <v>429.99999999999994</v>
      </c>
      <c r="H9" s="38">
        <f t="shared" si="1"/>
        <v>7.1666666666666661</v>
      </c>
      <c r="I9" s="15">
        <f t="array" ref="I9">IFERROR(SUM(INDEX(Calendar!$L$2:$Q1000,0,MATCH(A9,Calendar!$L$1:$Q$1,0))),0)</f>
        <v>135</v>
      </c>
      <c r="J9" s="7">
        <f>SUM(Calendar!W:W)</f>
        <v>967.49999999999818</v>
      </c>
      <c r="K9" s="7">
        <v>22</v>
      </c>
      <c r="L9" s="15">
        <f t="shared" si="2"/>
        <v>989.49999999999818</v>
      </c>
      <c r="M9" s="41">
        <v>979</v>
      </c>
      <c r="N9" s="42">
        <f t="shared" si="3"/>
        <v>10.499999999998181</v>
      </c>
    </row>
    <row r="10" spans="1:14" x14ac:dyDescent="0.25">
      <c r="A10" s="1"/>
    </row>
    <row r="11" spans="1:14" x14ac:dyDescent="0.25">
      <c r="A11" s="1"/>
    </row>
    <row r="12" spans="1:14" x14ac:dyDescent="0.25">
      <c r="A12" s="1"/>
    </row>
    <row r="13" spans="1:14" x14ac:dyDescent="0.25">
      <c r="A13" s="1"/>
    </row>
    <row r="14" spans="1:14" x14ac:dyDescent="0.25">
      <c r="A14" s="1"/>
    </row>
    <row r="15" spans="1:14" x14ac:dyDescent="0.25">
      <c r="A15" s="1"/>
    </row>
    <row r="16" spans="1:14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ht="13.2" x14ac:dyDescent="0.25">
      <c r="A39" s="1"/>
    </row>
    <row r="40" spans="1:1" ht="13.2" x14ac:dyDescent="0.25">
      <c r="A40" s="1"/>
    </row>
    <row r="41" spans="1:1" ht="13.2" x14ac:dyDescent="0.25">
      <c r="A41" s="1"/>
    </row>
    <row r="42" spans="1:1" ht="13.2" x14ac:dyDescent="0.25">
      <c r="A42" s="1"/>
    </row>
    <row r="43" spans="1:1" ht="13.2" x14ac:dyDescent="0.25">
      <c r="A43" s="1"/>
    </row>
    <row r="44" spans="1:1" ht="13.2" x14ac:dyDescent="0.25">
      <c r="A44" s="1"/>
    </row>
    <row r="45" spans="1:1" ht="13.2" x14ac:dyDescent="0.25">
      <c r="A45" s="1"/>
    </row>
    <row r="46" spans="1:1" ht="13.2" x14ac:dyDescent="0.25">
      <c r="A46" s="1"/>
    </row>
    <row r="47" spans="1:1" ht="13.2" x14ac:dyDescent="0.25">
      <c r="A47" s="1"/>
    </row>
    <row r="48" spans="1:1" ht="13.2" x14ac:dyDescent="0.25">
      <c r="A48" s="1"/>
    </row>
    <row r="49" spans="1:1" ht="13.2" x14ac:dyDescent="0.25">
      <c r="A49" s="1"/>
    </row>
    <row r="50" spans="1:1" ht="13.2" x14ac:dyDescent="0.25">
      <c r="A50" s="1"/>
    </row>
    <row r="51" spans="1:1" ht="13.2" x14ac:dyDescent="0.25">
      <c r="A51" s="1"/>
    </row>
    <row r="52" spans="1:1" ht="13.2" x14ac:dyDescent="0.25">
      <c r="A52" s="1"/>
    </row>
    <row r="53" spans="1:1" ht="13.2" x14ac:dyDescent="0.25">
      <c r="A53" s="1"/>
    </row>
    <row r="54" spans="1:1" ht="13.2" x14ac:dyDescent="0.25">
      <c r="A54" s="1"/>
    </row>
    <row r="55" spans="1:1" ht="13.2" x14ac:dyDescent="0.25">
      <c r="A55" s="1"/>
    </row>
    <row r="56" spans="1:1" ht="13.2" x14ac:dyDescent="0.25">
      <c r="A56" s="1"/>
    </row>
    <row r="57" spans="1:1" ht="13.2" x14ac:dyDescent="0.25">
      <c r="A57" s="1"/>
    </row>
    <row r="58" spans="1:1" ht="13.2" x14ac:dyDescent="0.25">
      <c r="A58" s="1"/>
    </row>
    <row r="59" spans="1:1" ht="13.2" x14ac:dyDescent="0.25">
      <c r="A59" s="1"/>
    </row>
    <row r="60" spans="1:1" ht="13.2" x14ac:dyDescent="0.25">
      <c r="A60" s="1"/>
    </row>
    <row r="61" spans="1:1" ht="13.2" x14ac:dyDescent="0.25">
      <c r="A61" s="1"/>
    </row>
    <row r="62" spans="1:1" ht="13.2" x14ac:dyDescent="0.25">
      <c r="A62" s="1"/>
    </row>
    <row r="63" spans="1:1" ht="13.2" x14ac:dyDescent="0.25">
      <c r="A63" s="1"/>
    </row>
    <row r="64" spans="1:1" ht="13.2" x14ac:dyDescent="0.25">
      <c r="A64" s="1"/>
    </row>
    <row r="65" spans="1:1" ht="13.2" x14ac:dyDescent="0.25">
      <c r="A65" s="1"/>
    </row>
    <row r="66" spans="1:1" ht="13.2" x14ac:dyDescent="0.25">
      <c r="A66" s="1"/>
    </row>
    <row r="67" spans="1:1" ht="13.2" x14ac:dyDescent="0.25">
      <c r="A67" s="1"/>
    </row>
    <row r="68" spans="1:1" ht="13.2" x14ac:dyDescent="0.25">
      <c r="A68" s="1"/>
    </row>
    <row r="69" spans="1:1" ht="13.2" x14ac:dyDescent="0.25">
      <c r="A69" s="1"/>
    </row>
    <row r="70" spans="1:1" ht="13.2" x14ac:dyDescent="0.25">
      <c r="A70" s="1"/>
    </row>
    <row r="71" spans="1:1" ht="13.2" x14ac:dyDescent="0.25">
      <c r="A71" s="1"/>
    </row>
    <row r="72" spans="1:1" ht="13.2" x14ac:dyDescent="0.25">
      <c r="A72" s="1"/>
    </row>
    <row r="73" spans="1:1" ht="13.2" x14ac:dyDescent="0.25">
      <c r="A73" s="1"/>
    </row>
    <row r="74" spans="1:1" ht="13.2" x14ac:dyDescent="0.25">
      <c r="A74" s="1"/>
    </row>
    <row r="75" spans="1:1" ht="13.2" x14ac:dyDescent="0.25">
      <c r="A75" s="1"/>
    </row>
    <row r="76" spans="1:1" ht="13.2" x14ac:dyDescent="0.25">
      <c r="A76" s="1"/>
    </row>
    <row r="77" spans="1:1" ht="13.2" x14ac:dyDescent="0.25">
      <c r="A77" s="1"/>
    </row>
    <row r="78" spans="1:1" ht="13.2" x14ac:dyDescent="0.25">
      <c r="A78" s="1"/>
    </row>
    <row r="79" spans="1:1" ht="13.2" x14ac:dyDescent="0.25">
      <c r="A79" s="1"/>
    </row>
    <row r="80" spans="1:1" ht="13.2" x14ac:dyDescent="0.25">
      <c r="A80" s="1"/>
    </row>
    <row r="81" spans="1:1" ht="13.2" x14ac:dyDescent="0.25">
      <c r="A81" s="1"/>
    </row>
    <row r="82" spans="1:1" ht="13.2" x14ac:dyDescent="0.25">
      <c r="A82" s="1"/>
    </row>
    <row r="83" spans="1:1" ht="13.2" x14ac:dyDescent="0.25">
      <c r="A83" s="1"/>
    </row>
    <row r="84" spans="1:1" ht="13.2" x14ac:dyDescent="0.25">
      <c r="A84" s="1"/>
    </row>
    <row r="85" spans="1:1" ht="13.2" x14ac:dyDescent="0.25">
      <c r="A85" s="1"/>
    </row>
    <row r="86" spans="1:1" ht="13.2" x14ac:dyDescent="0.25">
      <c r="A86" s="1"/>
    </row>
    <row r="87" spans="1:1" ht="13.2" x14ac:dyDescent="0.25">
      <c r="A87" s="1"/>
    </row>
    <row r="88" spans="1:1" ht="13.2" x14ac:dyDescent="0.25">
      <c r="A88" s="1"/>
    </row>
    <row r="89" spans="1:1" ht="13.2" x14ac:dyDescent="0.25">
      <c r="A89" s="1"/>
    </row>
    <row r="90" spans="1:1" ht="13.2" x14ac:dyDescent="0.25">
      <c r="A90" s="1"/>
    </row>
    <row r="91" spans="1:1" ht="13.2" x14ac:dyDescent="0.25">
      <c r="A91" s="1"/>
    </row>
    <row r="92" spans="1:1" ht="13.2" x14ac:dyDescent="0.25">
      <c r="A92" s="1"/>
    </row>
    <row r="93" spans="1:1" ht="13.2" x14ac:dyDescent="0.25">
      <c r="A93" s="1"/>
    </row>
    <row r="94" spans="1:1" ht="13.2" x14ac:dyDescent="0.25">
      <c r="A94" s="1"/>
    </row>
    <row r="95" spans="1:1" ht="13.2" x14ac:dyDescent="0.25">
      <c r="A95" s="1"/>
    </row>
    <row r="96" spans="1:1" ht="13.2" x14ac:dyDescent="0.25">
      <c r="A96" s="1"/>
    </row>
    <row r="97" spans="1:1" ht="13.2" x14ac:dyDescent="0.25">
      <c r="A97" s="1"/>
    </row>
    <row r="98" spans="1:1" ht="13.2" x14ac:dyDescent="0.25">
      <c r="A98" s="1"/>
    </row>
    <row r="99" spans="1:1" ht="13.2" x14ac:dyDescent="0.25">
      <c r="A99" s="1"/>
    </row>
    <row r="100" spans="1:1" ht="13.2" x14ac:dyDescent="0.25">
      <c r="A100" s="1"/>
    </row>
    <row r="101" spans="1:1" ht="13.2" x14ac:dyDescent="0.25">
      <c r="A101" s="1"/>
    </row>
    <row r="102" spans="1:1" ht="13.2" x14ac:dyDescent="0.25">
      <c r="A102" s="1"/>
    </row>
    <row r="103" spans="1:1" ht="13.2" x14ac:dyDescent="0.25">
      <c r="A103" s="1"/>
    </row>
    <row r="104" spans="1:1" ht="13.2" x14ac:dyDescent="0.25">
      <c r="A104" s="1"/>
    </row>
    <row r="105" spans="1:1" ht="13.2" x14ac:dyDescent="0.25">
      <c r="A105" s="1"/>
    </row>
    <row r="106" spans="1:1" ht="13.2" x14ac:dyDescent="0.25">
      <c r="A106" s="1"/>
    </row>
    <row r="107" spans="1:1" ht="13.2" x14ac:dyDescent="0.25">
      <c r="A107" s="1"/>
    </row>
    <row r="108" spans="1:1" ht="13.2" x14ac:dyDescent="0.25">
      <c r="A108" s="1"/>
    </row>
    <row r="109" spans="1:1" ht="13.2" x14ac:dyDescent="0.25">
      <c r="A109" s="1"/>
    </row>
    <row r="110" spans="1:1" ht="13.2" x14ac:dyDescent="0.25">
      <c r="A110" s="1"/>
    </row>
    <row r="111" spans="1:1" ht="13.2" x14ac:dyDescent="0.25">
      <c r="A111" s="1"/>
    </row>
    <row r="112" spans="1:1" ht="13.2" x14ac:dyDescent="0.25">
      <c r="A112" s="1"/>
    </row>
    <row r="113" spans="1:1" ht="13.2" x14ac:dyDescent="0.25">
      <c r="A113" s="1"/>
    </row>
    <row r="114" spans="1:1" ht="13.2" x14ac:dyDescent="0.25">
      <c r="A114" s="1"/>
    </row>
    <row r="115" spans="1:1" ht="13.2" x14ac:dyDescent="0.25">
      <c r="A115" s="1"/>
    </row>
    <row r="116" spans="1:1" ht="13.2" x14ac:dyDescent="0.25">
      <c r="A116" s="1"/>
    </row>
    <row r="117" spans="1:1" ht="13.2" x14ac:dyDescent="0.25">
      <c r="A117" s="1"/>
    </row>
    <row r="118" spans="1:1" ht="13.2" x14ac:dyDescent="0.25">
      <c r="A118" s="1"/>
    </row>
    <row r="119" spans="1:1" ht="13.2" x14ac:dyDescent="0.25">
      <c r="A119" s="1"/>
    </row>
    <row r="120" spans="1:1" ht="13.2" x14ac:dyDescent="0.25">
      <c r="A120" s="1"/>
    </row>
    <row r="121" spans="1:1" ht="13.2" x14ac:dyDescent="0.25">
      <c r="A121" s="1"/>
    </row>
    <row r="122" spans="1:1" ht="13.2" x14ac:dyDescent="0.25">
      <c r="A122" s="1"/>
    </row>
    <row r="123" spans="1:1" ht="13.2" x14ac:dyDescent="0.25">
      <c r="A123" s="1"/>
    </row>
    <row r="124" spans="1:1" ht="13.2" x14ac:dyDescent="0.25">
      <c r="A124" s="1"/>
    </row>
    <row r="125" spans="1:1" ht="13.2" x14ac:dyDescent="0.25">
      <c r="A125" s="1"/>
    </row>
    <row r="126" spans="1:1" ht="13.2" x14ac:dyDescent="0.25">
      <c r="A126" s="1"/>
    </row>
    <row r="127" spans="1:1" ht="13.2" x14ac:dyDescent="0.25">
      <c r="A127" s="1"/>
    </row>
    <row r="128" spans="1:1" ht="13.2" x14ac:dyDescent="0.25">
      <c r="A128" s="1"/>
    </row>
    <row r="129" spans="1:1" ht="13.2" x14ac:dyDescent="0.25">
      <c r="A129" s="1"/>
    </row>
    <row r="130" spans="1:1" ht="13.2" x14ac:dyDescent="0.25">
      <c r="A130" s="1"/>
    </row>
    <row r="131" spans="1:1" ht="13.2" x14ac:dyDescent="0.25">
      <c r="A131" s="1"/>
    </row>
    <row r="132" spans="1:1" ht="13.2" x14ac:dyDescent="0.25">
      <c r="A132" s="1"/>
    </row>
    <row r="133" spans="1:1" ht="13.2" x14ac:dyDescent="0.25">
      <c r="A133" s="1"/>
    </row>
    <row r="134" spans="1:1" ht="13.2" x14ac:dyDescent="0.25">
      <c r="A134" s="1"/>
    </row>
    <row r="135" spans="1:1" ht="13.2" x14ac:dyDescent="0.25">
      <c r="A135" s="1"/>
    </row>
    <row r="136" spans="1:1" ht="13.2" x14ac:dyDescent="0.25">
      <c r="A136" s="1"/>
    </row>
    <row r="137" spans="1:1" ht="13.2" x14ac:dyDescent="0.25">
      <c r="A137" s="1"/>
    </row>
    <row r="138" spans="1:1" ht="13.2" x14ac:dyDescent="0.25">
      <c r="A138" s="1"/>
    </row>
    <row r="139" spans="1:1" ht="13.2" x14ac:dyDescent="0.25">
      <c r="A139" s="1"/>
    </row>
    <row r="140" spans="1:1" ht="13.2" x14ac:dyDescent="0.25">
      <c r="A140" s="1"/>
    </row>
    <row r="141" spans="1:1" ht="13.2" x14ac:dyDescent="0.25">
      <c r="A141" s="1"/>
    </row>
    <row r="142" spans="1:1" ht="13.2" x14ac:dyDescent="0.25">
      <c r="A142" s="1"/>
    </row>
    <row r="143" spans="1:1" ht="13.2" x14ac:dyDescent="0.25">
      <c r="A143" s="1"/>
    </row>
    <row r="144" spans="1:1" ht="13.2" x14ac:dyDescent="0.25">
      <c r="A144" s="1"/>
    </row>
    <row r="145" spans="1:1" ht="13.2" x14ac:dyDescent="0.25">
      <c r="A145" s="1"/>
    </row>
    <row r="146" spans="1:1" ht="13.2" x14ac:dyDescent="0.25">
      <c r="A146" s="1"/>
    </row>
    <row r="147" spans="1:1" ht="13.2" x14ac:dyDescent="0.25">
      <c r="A147" s="1"/>
    </row>
    <row r="148" spans="1:1" ht="13.2" x14ac:dyDescent="0.25">
      <c r="A148" s="1"/>
    </row>
    <row r="149" spans="1:1" ht="13.2" x14ac:dyDescent="0.25">
      <c r="A149" s="1"/>
    </row>
    <row r="150" spans="1:1" ht="13.2" x14ac:dyDescent="0.25">
      <c r="A150" s="1"/>
    </row>
    <row r="151" spans="1:1" ht="13.2" x14ac:dyDescent="0.25">
      <c r="A151" s="1"/>
    </row>
    <row r="152" spans="1:1" ht="13.2" x14ac:dyDescent="0.25">
      <c r="A152" s="1"/>
    </row>
    <row r="153" spans="1:1" ht="13.2" x14ac:dyDescent="0.25">
      <c r="A153" s="1"/>
    </row>
    <row r="154" spans="1:1" ht="13.2" x14ac:dyDescent="0.25">
      <c r="A154" s="1"/>
    </row>
    <row r="155" spans="1:1" ht="13.2" x14ac:dyDescent="0.25">
      <c r="A155" s="1"/>
    </row>
    <row r="156" spans="1:1" ht="13.2" x14ac:dyDescent="0.25">
      <c r="A156" s="1"/>
    </row>
    <row r="157" spans="1:1" ht="13.2" x14ac:dyDescent="0.25">
      <c r="A157" s="1"/>
    </row>
    <row r="158" spans="1:1" ht="13.2" x14ac:dyDescent="0.25">
      <c r="A158" s="1"/>
    </row>
    <row r="159" spans="1:1" ht="13.2" x14ac:dyDescent="0.25">
      <c r="A159" s="1"/>
    </row>
    <row r="160" spans="1:1" ht="13.2" x14ac:dyDescent="0.25">
      <c r="A160" s="1"/>
    </row>
    <row r="161" spans="1:1" ht="13.2" x14ac:dyDescent="0.25">
      <c r="A161" s="1"/>
    </row>
    <row r="162" spans="1:1" ht="13.2" x14ac:dyDescent="0.25">
      <c r="A162" s="1"/>
    </row>
    <row r="163" spans="1:1" ht="13.2" x14ac:dyDescent="0.25">
      <c r="A163" s="1"/>
    </row>
    <row r="164" spans="1:1" ht="13.2" x14ac:dyDescent="0.25">
      <c r="A164" s="1"/>
    </row>
    <row r="165" spans="1:1" ht="13.2" x14ac:dyDescent="0.25">
      <c r="A165" s="1"/>
    </row>
    <row r="166" spans="1:1" ht="13.2" x14ac:dyDescent="0.25">
      <c r="A166" s="1"/>
    </row>
    <row r="167" spans="1:1" ht="13.2" x14ac:dyDescent="0.25">
      <c r="A167" s="1"/>
    </row>
    <row r="168" spans="1:1" ht="13.2" x14ac:dyDescent="0.25">
      <c r="A168" s="1"/>
    </row>
    <row r="169" spans="1:1" ht="13.2" x14ac:dyDescent="0.25">
      <c r="A169" s="1"/>
    </row>
    <row r="170" spans="1:1" ht="13.2" x14ac:dyDescent="0.25">
      <c r="A170" s="1"/>
    </row>
    <row r="171" spans="1:1" ht="13.2" x14ac:dyDescent="0.25">
      <c r="A171" s="1"/>
    </row>
    <row r="172" spans="1:1" ht="13.2" x14ac:dyDescent="0.25">
      <c r="A172" s="1"/>
    </row>
    <row r="173" spans="1:1" ht="13.2" x14ac:dyDescent="0.25">
      <c r="A173" s="1"/>
    </row>
    <row r="174" spans="1:1" ht="13.2" x14ac:dyDescent="0.25">
      <c r="A174" s="1"/>
    </row>
    <row r="175" spans="1:1" ht="13.2" x14ac:dyDescent="0.25">
      <c r="A175" s="1"/>
    </row>
    <row r="176" spans="1:1" ht="13.2" x14ac:dyDescent="0.25">
      <c r="A176" s="1"/>
    </row>
    <row r="177" spans="1:1" ht="13.2" x14ac:dyDescent="0.25">
      <c r="A177" s="1"/>
    </row>
    <row r="178" spans="1:1" ht="13.2" x14ac:dyDescent="0.25">
      <c r="A178" s="1"/>
    </row>
    <row r="179" spans="1:1" ht="13.2" x14ac:dyDescent="0.25">
      <c r="A179" s="1"/>
    </row>
    <row r="180" spans="1:1" ht="13.2" x14ac:dyDescent="0.25">
      <c r="A180" s="1"/>
    </row>
    <row r="181" spans="1:1" ht="13.2" x14ac:dyDescent="0.25">
      <c r="A181" s="1"/>
    </row>
    <row r="182" spans="1:1" ht="13.2" x14ac:dyDescent="0.25">
      <c r="A182" s="1"/>
    </row>
    <row r="183" spans="1:1" ht="13.2" x14ac:dyDescent="0.25">
      <c r="A183" s="1"/>
    </row>
    <row r="184" spans="1:1" ht="13.2" x14ac:dyDescent="0.25">
      <c r="A184" s="1"/>
    </row>
    <row r="185" spans="1:1" ht="13.2" x14ac:dyDescent="0.25">
      <c r="A185" s="1"/>
    </row>
    <row r="186" spans="1:1" ht="13.2" x14ac:dyDescent="0.25">
      <c r="A186" s="1"/>
    </row>
    <row r="187" spans="1:1" ht="13.2" x14ac:dyDescent="0.25">
      <c r="A187" s="1"/>
    </row>
    <row r="188" spans="1:1" ht="13.2" x14ac:dyDescent="0.25">
      <c r="A188" s="1"/>
    </row>
    <row r="189" spans="1:1" ht="13.2" x14ac:dyDescent="0.25">
      <c r="A189" s="1"/>
    </row>
    <row r="190" spans="1:1" ht="13.2" x14ac:dyDescent="0.25">
      <c r="A190" s="1"/>
    </row>
    <row r="191" spans="1:1" ht="13.2" x14ac:dyDescent="0.25">
      <c r="A191" s="1"/>
    </row>
    <row r="192" spans="1:1" ht="13.2" x14ac:dyDescent="0.25">
      <c r="A192" s="1"/>
    </row>
    <row r="193" spans="1:1" ht="13.2" x14ac:dyDescent="0.25">
      <c r="A193" s="1"/>
    </row>
    <row r="194" spans="1:1" ht="13.2" x14ac:dyDescent="0.25">
      <c r="A194" s="1"/>
    </row>
    <row r="195" spans="1:1" ht="13.2" x14ac:dyDescent="0.25">
      <c r="A195" s="1"/>
    </row>
    <row r="196" spans="1:1" ht="13.2" x14ac:dyDescent="0.25">
      <c r="A196" s="1"/>
    </row>
    <row r="197" spans="1:1" ht="13.2" x14ac:dyDescent="0.25">
      <c r="A197" s="1"/>
    </row>
    <row r="198" spans="1:1" ht="13.2" x14ac:dyDescent="0.25">
      <c r="A198" s="1"/>
    </row>
    <row r="199" spans="1:1" ht="13.2" x14ac:dyDescent="0.25">
      <c r="A199" s="1"/>
    </row>
    <row r="200" spans="1:1" ht="13.2" x14ac:dyDescent="0.25">
      <c r="A200" s="1"/>
    </row>
    <row r="201" spans="1:1" ht="13.2" x14ac:dyDescent="0.25">
      <c r="A201" s="1"/>
    </row>
    <row r="202" spans="1:1" ht="13.2" x14ac:dyDescent="0.25">
      <c r="A202" s="1"/>
    </row>
    <row r="203" spans="1:1" ht="13.2" x14ac:dyDescent="0.25">
      <c r="A203" s="1"/>
    </row>
    <row r="204" spans="1:1" ht="13.2" x14ac:dyDescent="0.25">
      <c r="A204" s="1"/>
    </row>
    <row r="205" spans="1:1" ht="13.2" x14ac:dyDescent="0.25">
      <c r="A205" s="1"/>
    </row>
    <row r="206" spans="1:1" ht="13.2" x14ac:dyDescent="0.25">
      <c r="A206" s="1"/>
    </row>
    <row r="207" spans="1:1" ht="13.2" x14ac:dyDescent="0.25">
      <c r="A207" s="1"/>
    </row>
    <row r="208" spans="1:1" ht="13.2" x14ac:dyDescent="0.25">
      <c r="A208" s="1"/>
    </row>
    <row r="209" spans="1:1" ht="13.2" x14ac:dyDescent="0.25">
      <c r="A209" s="1"/>
    </row>
    <row r="210" spans="1:1" ht="13.2" x14ac:dyDescent="0.25">
      <c r="A210" s="1"/>
    </row>
    <row r="211" spans="1:1" ht="13.2" x14ac:dyDescent="0.25">
      <c r="A211" s="1"/>
    </row>
    <row r="212" spans="1:1" ht="13.2" x14ac:dyDescent="0.25">
      <c r="A212" s="1"/>
    </row>
    <row r="213" spans="1:1" ht="13.2" x14ac:dyDescent="0.25">
      <c r="A213" s="1"/>
    </row>
    <row r="214" spans="1:1" ht="13.2" x14ac:dyDescent="0.25">
      <c r="A214" s="1"/>
    </row>
    <row r="215" spans="1:1" ht="13.2" x14ac:dyDescent="0.25">
      <c r="A215" s="1"/>
    </row>
    <row r="216" spans="1:1" ht="13.2" x14ac:dyDescent="0.25">
      <c r="A216" s="1"/>
    </row>
    <row r="217" spans="1:1" ht="13.2" x14ac:dyDescent="0.25">
      <c r="A217" s="1"/>
    </row>
    <row r="218" spans="1:1" ht="13.2" x14ac:dyDescent="0.25">
      <c r="A218" s="1"/>
    </row>
    <row r="219" spans="1:1" ht="13.2" x14ac:dyDescent="0.25">
      <c r="A219" s="1"/>
    </row>
    <row r="220" spans="1:1" ht="13.2" x14ac:dyDescent="0.25">
      <c r="A220" s="1"/>
    </row>
    <row r="221" spans="1:1" ht="13.2" x14ac:dyDescent="0.25">
      <c r="A221" s="1"/>
    </row>
    <row r="222" spans="1:1" ht="13.2" x14ac:dyDescent="0.25">
      <c r="A222" s="1"/>
    </row>
    <row r="223" spans="1:1" ht="13.2" x14ac:dyDescent="0.25">
      <c r="A223" s="1"/>
    </row>
    <row r="224" spans="1:1" ht="13.2" x14ac:dyDescent="0.25">
      <c r="A224" s="1"/>
    </row>
    <row r="225" spans="1:1" ht="13.2" x14ac:dyDescent="0.25">
      <c r="A225" s="1"/>
    </row>
    <row r="226" spans="1:1" ht="13.2" x14ac:dyDescent="0.25">
      <c r="A226" s="1"/>
    </row>
    <row r="227" spans="1:1" ht="13.2" x14ac:dyDescent="0.25">
      <c r="A227" s="1"/>
    </row>
    <row r="228" spans="1:1" ht="13.2" x14ac:dyDescent="0.25">
      <c r="A228" s="1"/>
    </row>
    <row r="229" spans="1:1" ht="13.2" x14ac:dyDescent="0.25">
      <c r="A229" s="1"/>
    </row>
    <row r="230" spans="1:1" ht="13.2" x14ac:dyDescent="0.25">
      <c r="A230" s="1"/>
    </row>
    <row r="231" spans="1:1" ht="13.2" x14ac:dyDescent="0.25">
      <c r="A231" s="1"/>
    </row>
    <row r="232" spans="1:1" ht="13.2" x14ac:dyDescent="0.25">
      <c r="A232" s="1"/>
    </row>
    <row r="233" spans="1:1" ht="13.2" x14ac:dyDescent="0.25">
      <c r="A233" s="1"/>
    </row>
    <row r="234" spans="1:1" ht="13.2" x14ac:dyDescent="0.25">
      <c r="A234" s="1"/>
    </row>
    <row r="235" spans="1:1" ht="13.2" x14ac:dyDescent="0.25">
      <c r="A235" s="1"/>
    </row>
    <row r="236" spans="1:1" ht="13.2" x14ac:dyDescent="0.25">
      <c r="A236" s="1"/>
    </row>
    <row r="237" spans="1:1" ht="13.2" x14ac:dyDescent="0.25">
      <c r="A237" s="1"/>
    </row>
    <row r="238" spans="1:1" ht="13.2" x14ac:dyDescent="0.25">
      <c r="A238" s="1"/>
    </row>
    <row r="239" spans="1:1" ht="13.2" x14ac:dyDescent="0.25">
      <c r="A239" s="1"/>
    </row>
    <row r="240" spans="1:1" ht="13.2" x14ac:dyDescent="0.25">
      <c r="A240" s="1"/>
    </row>
    <row r="241" spans="1:1" ht="13.2" x14ac:dyDescent="0.25">
      <c r="A241" s="1"/>
    </row>
    <row r="242" spans="1:1" ht="13.2" x14ac:dyDescent="0.25">
      <c r="A242" s="1"/>
    </row>
    <row r="243" spans="1:1" ht="13.2" x14ac:dyDescent="0.25">
      <c r="A243" s="1"/>
    </row>
    <row r="244" spans="1:1" ht="13.2" x14ac:dyDescent="0.25">
      <c r="A244" s="1"/>
    </row>
    <row r="245" spans="1:1" ht="13.2" x14ac:dyDescent="0.25">
      <c r="A245" s="1"/>
    </row>
    <row r="246" spans="1:1" ht="13.2" x14ac:dyDescent="0.25">
      <c r="A246" s="1"/>
    </row>
    <row r="247" spans="1:1" ht="13.2" x14ac:dyDescent="0.25">
      <c r="A247" s="1"/>
    </row>
    <row r="248" spans="1:1" ht="13.2" x14ac:dyDescent="0.25">
      <c r="A248" s="1"/>
    </row>
    <row r="249" spans="1:1" ht="13.2" x14ac:dyDescent="0.25">
      <c r="A249" s="1"/>
    </row>
    <row r="250" spans="1:1" ht="13.2" x14ac:dyDescent="0.25">
      <c r="A250" s="1"/>
    </row>
    <row r="251" spans="1:1" ht="13.2" x14ac:dyDescent="0.25">
      <c r="A251" s="1"/>
    </row>
    <row r="252" spans="1:1" ht="13.2" x14ac:dyDescent="0.25">
      <c r="A252" s="1"/>
    </row>
    <row r="253" spans="1:1" ht="13.2" x14ac:dyDescent="0.25">
      <c r="A253" s="1"/>
    </row>
    <row r="254" spans="1:1" ht="13.2" x14ac:dyDescent="0.25">
      <c r="A254" s="1"/>
    </row>
    <row r="255" spans="1:1" ht="13.2" x14ac:dyDescent="0.25">
      <c r="A255" s="1"/>
    </row>
    <row r="256" spans="1:1" ht="13.2" x14ac:dyDescent="0.25">
      <c r="A256" s="1"/>
    </row>
    <row r="257" spans="1:1" ht="13.2" x14ac:dyDescent="0.25">
      <c r="A257" s="1"/>
    </row>
    <row r="258" spans="1:1" ht="13.2" x14ac:dyDescent="0.25">
      <c r="A258" s="1"/>
    </row>
    <row r="259" spans="1:1" ht="13.2" x14ac:dyDescent="0.25">
      <c r="A259" s="1"/>
    </row>
    <row r="260" spans="1:1" ht="13.2" x14ac:dyDescent="0.25">
      <c r="A260" s="1"/>
    </row>
    <row r="261" spans="1:1" ht="13.2" x14ac:dyDescent="0.25">
      <c r="A261" s="1"/>
    </row>
    <row r="262" spans="1:1" ht="13.2" x14ac:dyDescent="0.25">
      <c r="A262" s="1"/>
    </row>
    <row r="263" spans="1:1" ht="13.2" x14ac:dyDescent="0.25">
      <c r="A263" s="1"/>
    </row>
    <row r="264" spans="1:1" ht="13.2" x14ac:dyDescent="0.25">
      <c r="A264" s="1"/>
    </row>
    <row r="265" spans="1:1" ht="13.2" x14ac:dyDescent="0.25">
      <c r="A265" s="1"/>
    </row>
    <row r="266" spans="1:1" ht="13.2" x14ac:dyDescent="0.25">
      <c r="A266" s="1"/>
    </row>
    <row r="267" spans="1:1" ht="13.2" x14ac:dyDescent="0.25">
      <c r="A267" s="1"/>
    </row>
    <row r="268" spans="1:1" ht="13.2" x14ac:dyDescent="0.25">
      <c r="A268" s="1"/>
    </row>
    <row r="269" spans="1:1" ht="13.2" x14ac:dyDescent="0.25">
      <c r="A269" s="1"/>
    </row>
    <row r="270" spans="1:1" ht="13.2" x14ac:dyDescent="0.25">
      <c r="A270" s="1"/>
    </row>
    <row r="271" spans="1:1" ht="13.2" x14ac:dyDescent="0.25">
      <c r="A271" s="1"/>
    </row>
    <row r="272" spans="1:1" ht="13.2" x14ac:dyDescent="0.25">
      <c r="A272" s="1"/>
    </row>
    <row r="273" spans="1:1" ht="13.2" x14ac:dyDescent="0.25">
      <c r="A273" s="1"/>
    </row>
    <row r="274" spans="1:1" ht="13.2" x14ac:dyDescent="0.25">
      <c r="A274" s="1"/>
    </row>
    <row r="275" spans="1:1" ht="13.2" x14ac:dyDescent="0.25">
      <c r="A275" s="1"/>
    </row>
    <row r="276" spans="1:1" ht="13.2" x14ac:dyDescent="0.25">
      <c r="A276" s="1"/>
    </row>
    <row r="277" spans="1:1" ht="13.2" x14ac:dyDescent="0.25">
      <c r="A277" s="1"/>
    </row>
    <row r="278" spans="1:1" ht="13.2" x14ac:dyDescent="0.25">
      <c r="A278" s="1"/>
    </row>
    <row r="279" spans="1:1" ht="13.2" x14ac:dyDescent="0.25">
      <c r="A279" s="1"/>
    </row>
    <row r="280" spans="1:1" ht="13.2" x14ac:dyDescent="0.25">
      <c r="A280" s="1"/>
    </row>
    <row r="281" spans="1:1" ht="13.2" x14ac:dyDescent="0.25">
      <c r="A281" s="1"/>
    </row>
    <row r="282" spans="1:1" ht="13.2" x14ac:dyDescent="0.25">
      <c r="A282" s="1"/>
    </row>
    <row r="283" spans="1:1" ht="13.2" x14ac:dyDescent="0.25">
      <c r="A283" s="1"/>
    </row>
    <row r="284" spans="1:1" ht="13.2" x14ac:dyDescent="0.25">
      <c r="A284" s="1"/>
    </row>
    <row r="285" spans="1:1" ht="13.2" x14ac:dyDescent="0.25">
      <c r="A285" s="1"/>
    </row>
    <row r="286" spans="1:1" ht="13.2" x14ac:dyDescent="0.25">
      <c r="A286" s="1"/>
    </row>
    <row r="287" spans="1:1" ht="13.2" x14ac:dyDescent="0.25">
      <c r="A287" s="1"/>
    </row>
    <row r="288" spans="1:1" ht="13.2" x14ac:dyDescent="0.25">
      <c r="A288" s="1"/>
    </row>
    <row r="289" spans="1:1" ht="13.2" x14ac:dyDescent="0.25">
      <c r="A289" s="1"/>
    </row>
    <row r="290" spans="1:1" ht="13.2" x14ac:dyDescent="0.25">
      <c r="A290" s="1"/>
    </row>
    <row r="291" spans="1:1" ht="13.2" x14ac:dyDescent="0.25">
      <c r="A291" s="1"/>
    </row>
    <row r="292" spans="1:1" ht="13.2" x14ac:dyDescent="0.25">
      <c r="A292" s="1"/>
    </row>
    <row r="293" spans="1:1" ht="13.2" x14ac:dyDescent="0.25">
      <c r="A293" s="1"/>
    </row>
    <row r="294" spans="1:1" ht="13.2" x14ac:dyDescent="0.25">
      <c r="A294" s="1"/>
    </row>
    <row r="295" spans="1:1" ht="13.2" x14ac:dyDescent="0.25">
      <c r="A295" s="1"/>
    </row>
    <row r="296" spans="1:1" ht="13.2" x14ac:dyDescent="0.25">
      <c r="A296" s="1"/>
    </row>
    <row r="297" spans="1:1" ht="13.2" x14ac:dyDescent="0.25">
      <c r="A297" s="1"/>
    </row>
    <row r="298" spans="1:1" ht="13.2" x14ac:dyDescent="0.25">
      <c r="A298" s="1"/>
    </row>
    <row r="299" spans="1:1" ht="13.2" x14ac:dyDescent="0.25">
      <c r="A299" s="1"/>
    </row>
    <row r="300" spans="1:1" ht="13.2" x14ac:dyDescent="0.25">
      <c r="A300" s="1"/>
    </row>
    <row r="301" spans="1:1" ht="13.2" x14ac:dyDescent="0.25">
      <c r="A301" s="1"/>
    </row>
    <row r="302" spans="1:1" ht="13.2" x14ac:dyDescent="0.25">
      <c r="A302" s="1"/>
    </row>
    <row r="303" spans="1:1" ht="13.2" x14ac:dyDescent="0.25">
      <c r="A303" s="1"/>
    </row>
    <row r="304" spans="1:1" ht="13.2" x14ac:dyDescent="0.25">
      <c r="A304" s="1"/>
    </row>
    <row r="305" spans="1:1" ht="13.2" x14ac:dyDescent="0.25">
      <c r="A305" s="1"/>
    </row>
    <row r="306" spans="1:1" ht="13.2" x14ac:dyDescent="0.25">
      <c r="A306" s="1"/>
    </row>
    <row r="307" spans="1:1" ht="13.2" x14ac:dyDescent="0.25">
      <c r="A307" s="1"/>
    </row>
    <row r="308" spans="1:1" ht="13.2" x14ac:dyDescent="0.25">
      <c r="A308" s="1"/>
    </row>
    <row r="309" spans="1:1" ht="13.2" x14ac:dyDescent="0.25">
      <c r="A309" s="1"/>
    </row>
    <row r="310" spans="1:1" ht="13.2" x14ac:dyDescent="0.25">
      <c r="A310" s="1"/>
    </row>
    <row r="311" spans="1:1" ht="13.2" x14ac:dyDescent="0.25">
      <c r="A311" s="1"/>
    </row>
    <row r="312" spans="1:1" ht="13.2" x14ac:dyDescent="0.25">
      <c r="A312" s="1"/>
    </row>
    <row r="313" spans="1:1" ht="13.2" x14ac:dyDescent="0.25">
      <c r="A313" s="1"/>
    </row>
    <row r="314" spans="1:1" ht="13.2" x14ac:dyDescent="0.25">
      <c r="A314" s="1"/>
    </row>
    <row r="315" spans="1:1" ht="13.2" x14ac:dyDescent="0.25">
      <c r="A315" s="1"/>
    </row>
    <row r="316" spans="1:1" ht="13.2" x14ac:dyDescent="0.25">
      <c r="A316" s="1"/>
    </row>
    <row r="317" spans="1:1" ht="13.2" x14ac:dyDescent="0.25">
      <c r="A317" s="1"/>
    </row>
    <row r="318" spans="1:1" ht="13.2" x14ac:dyDescent="0.25">
      <c r="A318" s="1"/>
    </row>
    <row r="319" spans="1:1" ht="13.2" x14ac:dyDescent="0.25">
      <c r="A319" s="1"/>
    </row>
    <row r="320" spans="1:1" ht="13.2" x14ac:dyDescent="0.25">
      <c r="A320" s="1"/>
    </row>
    <row r="321" spans="1:1" ht="13.2" x14ac:dyDescent="0.25">
      <c r="A321" s="1"/>
    </row>
    <row r="322" spans="1:1" ht="13.2" x14ac:dyDescent="0.25">
      <c r="A322" s="1"/>
    </row>
    <row r="323" spans="1:1" ht="13.2" x14ac:dyDescent="0.25">
      <c r="A323" s="1"/>
    </row>
    <row r="324" spans="1:1" ht="13.2" x14ac:dyDescent="0.25">
      <c r="A324" s="1"/>
    </row>
    <row r="325" spans="1:1" ht="13.2" x14ac:dyDescent="0.25">
      <c r="A325" s="1"/>
    </row>
    <row r="326" spans="1:1" ht="13.2" x14ac:dyDescent="0.25">
      <c r="A326" s="1"/>
    </row>
    <row r="327" spans="1:1" ht="13.2" x14ac:dyDescent="0.25">
      <c r="A327" s="1"/>
    </row>
    <row r="328" spans="1:1" ht="13.2" x14ac:dyDescent="0.25">
      <c r="A328" s="1"/>
    </row>
    <row r="329" spans="1:1" ht="13.2" x14ac:dyDescent="0.25">
      <c r="A329" s="1"/>
    </row>
    <row r="330" spans="1:1" ht="13.2" x14ac:dyDescent="0.25">
      <c r="A330" s="1"/>
    </row>
    <row r="331" spans="1:1" ht="13.2" x14ac:dyDescent="0.25">
      <c r="A331" s="1"/>
    </row>
    <row r="332" spans="1:1" ht="13.2" x14ac:dyDescent="0.25">
      <c r="A332" s="1"/>
    </row>
    <row r="333" spans="1:1" ht="13.2" x14ac:dyDescent="0.25">
      <c r="A333" s="1"/>
    </row>
    <row r="334" spans="1:1" ht="13.2" x14ac:dyDescent="0.25">
      <c r="A334" s="1"/>
    </row>
    <row r="335" spans="1:1" ht="13.2" x14ac:dyDescent="0.25">
      <c r="A335" s="1"/>
    </row>
    <row r="336" spans="1:1" ht="13.2" x14ac:dyDescent="0.25">
      <c r="A336" s="1"/>
    </row>
    <row r="337" spans="1:1" ht="13.2" x14ac:dyDescent="0.25">
      <c r="A337" s="1"/>
    </row>
    <row r="338" spans="1:1" ht="13.2" x14ac:dyDescent="0.25">
      <c r="A338" s="1"/>
    </row>
    <row r="339" spans="1:1" ht="13.2" x14ac:dyDescent="0.25">
      <c r="A339" s="1"/>
    </row>
    <row r="340" spans="1:1" ht="13.2" x14ac:dyDescent="0.25">
      <c r="A340" s="1"/>
    </row>
    <row r="341" spans="1:1" ht="13.2" x14ac:dyDescent="0.25">
      <c r="A341" s="1"/>
    </row>
    <row r="342" spans="1:1" ht="13.2" x14ac:dyDescent="0.25">
      <c r="A342" s="1"/>
    </row>
    <row r="343" spans="1:1" ht="13.2" x14ac:dyDescent="0.25">
      <c r="A343" s="1"/>
    </row>
    <row r="344" spans="1:1" ht="13.2" x14ac:dyDescent="0.25">
      <c r="A344" s="1"/>
    </row>
    <row r="345" spans="1:1" ht="13.2" x14ac:dyDescent="0.25">
      <c r="A345" s="1"/>
    </row>
    <row r="346" spans="1:1" ht="13.2" x14ac:dyDescent="0.25">
      <c r="A346" s="1"/>
    </row>
    <row r="347" spans="1:1" ht="13.2" x14ac:dyDescent="0.25">
      <c r="A347" s="1"/>
    </row>
    <row r="348" spans="1:1" ht="13.2" x14ac:dyDescent="0.25">
      <c r="A348" s="1"/>
    </row>
    <row r="349" spans="1:1" ht="13.2" x14ac:dyDescent="0.25">
      <c r="A349" s="1"/>
    </row>
    <row r="350" spans="1:1" ht="13.2" x14ac:dyDescent="0.25">
      <c r="A350" s="1"/>
    </row>
    <row r="351" spans="1:1" ht="13.2" x14ac:dyDescent="0.25">
      <c r="A351" s="1"/>
    </row>
    <row r="352" spans="1:1" ht="13.2" x14ac:dyDescent="0.25">
      <c r="A352" s="1"/>
    </row>
    <row r="353" spans="1:1" ht="13.2" x14ac:dyDescent="0.25">
      <c r="A353" s="1"/>
    </row>
    <row r="354" spans="1:1" ht="13.2" x14ac:dyDescent="0.25">
      <c r="A354" s="1"/>
    </row>
    <row r="355" spans="1:1" ht="13.2" x14ac:dyDescent="0.25">
      <c r="A355" s="1"/>
    </row>
    <row r="356" spans="1:1" ht="13.2" x14ac:dyDescent="0.25">
      <c r="A356" s="1"/>
    </row>
    <row r="357" spans="1:1" ht="13.2" x14ac:dyDescent="0.25">
      <c r="A357" s="1"/>
    </row>
    <row r="358" spans="1:1" ht="13.2" x14ac:dyDescent="0.25">
      <c r="A358" s="1"/>
    </row>
    <row r="359" spans="1:1" ht="13.2" x14ac:dyDescent="0.25">
      <c r="A359" s="1"/>
    </row>
    <row r="360" spans="1:1" ht="13.2" x14ac:dyDescent="0.25">
      <c r="A360" s="1"/>
    </row>
    <row r="361" spans="1:1" ht="13.2" x14ac:dyDescent="0.25">
      <c r="A361" s="1"/>
    </row>
    <row r="362" spans="1:1" ht="13.2" x14ac:dyDescent="0.25">
      <c r="A362" s="1"/>
    </row>
    <row r="363" spans="1:1" ht="13.2" x14ac:dyDescent="0.25">
      <c r="A363" s="1"/>
    </row>
    <row r="364" spans="1:1" ht="13.2" x14ac:dyDescent="0.25">
      <c r="A364" s="1"/>
    </row>
    <row r="365" spans="1:1" ht="13.2" x14ac:dyDescent="0.25">
      <c r="A365" s="1"/>
    </row>
    <row r="366" spans="1:1" ht="13.2" x14ac:dyDescent="0.25">
      <c r="A366" s="1"/>
    </row>
    <row r="367" spans="1:1" ht="13.2" x14ac:dyDescent="0.25">
      <c r="A367" s="1"/>
    </row>
    <row r="368" spans="1:1" ht="13.2" x14ac:dyDescent="0.25">
      <c r="A368" s="1"/>
    </row>
    <row r="369" spans="1:1" ht="13.2" x14ac:dyDescent="0.25">
      <c r="A369" s="1"/>
    </row>
    <row r="370" spans="1:1" ht="13.2" x14ac:dyDescent="0.25">
      <c r="A370" s="1"/>
    </row>
    <row r="371" spans="1:1" ht="13.2" x14ac:dyDescent="0.25">
      <c r="A371" s="1"/>
    </row>
    <row r="372" spans="1:1" ht="13.2" x14ac:dyDescent="0.25">
      <c r="A372" s="1"/>
    </row>
    <row r="373" spans="1:1" ht="13.2" x14ac:dyDescent="0.25">
      <c r="A373" s="1"/>
    </row>
    <row r="374" spans="1:1" ht="13.2" x14ac:dyDescent="0.25">
      <c r="A374" s="1"/>
    </row>
    <row r="375" spans="1:1" ht="13.2" x14ac:dyDescent="0.25">
      <c r="A375" s="1"/>
    </row>
    <row r="376" spans="1:1" ht="13.2" x14ac:dyDescent="0.25">
      <c r="A376" s="1"/>
    </row>
    <row r="377" spans="1:1" ht="13.2" x14ac:dyDescent="0.25">
      <c r="A377" s="1"/>
    </row>
    <row r="378" spans="1:1" ht="13.2" x14ac:dyDescent="0.25">
      <c r="A378" s="1"/>
    </row>
    <row r="379" spans="1:1" ht="13.2" x14ac:dyDescent="0.25">
      <c r="A379" s="1"/>
    </row>
    <row r="380" spans="1:1" ht="13.2" x14ac:dyDescent="0.25">
      <c r="A380" s="1"/>
    </row>
    <row r="381" spans="1:1" ht="13.2" x14ac:dyDescent="0.25">
      <c r="A381" s="1"/>
    </row>
    <row r="382" spans="1:1" ht="13.2" x14ac:dyDescent="0.25">
      <c r="A382" s="1"/>
    </row>
    <row r="383" spans="1:1" ht="13.2" x14ac:dyDescent="0.25">
      <c r="A383" s="1"/>
    </row>
    <row r="384" spans="1:1" ht="13.2" x14ac:dyDescent="0.25">
      <c r="A384" s="1"/>
    </row>
    <row r="385" spans="1:1" ht="13.2" x14ac:dyDescent="0.25">
      <c r="A385" s="1"/>
    </row>
    <row r="386" spans="1:1" ht="13.2" x14ac:dyDescent="0.25">
      <c r="A386" s="1"/>
    </row>
    <row r="387" spans="1:1" ht="13.2" x14ac:dyDescent="0.25">
      <c r="A387" s="1"/>
    </row>
    <row r="388" spans="1:1" ht="13.2" x14ac:dyDescent="0.25">
      <c r="A388" s="1"/>
    </row>
    <row r="389" spans="1:1" ht="13.2" x14ac:dyDescent="0.25">
      <c r="A389" s="1"/>
    </row>
    <row r="390" spans="1:1" ht="13.2" x14ac:dyDescent="0.25">
      <c r="A390" s="1"/>
    </row>
    <row r="391" spans="1:1" ht="13.2" x14ac:dyDescent="0.25">
      <c r="A391" s="1"/>
    </row>
    <row r="392" spans="1:1" ht="13.2" x14ac:dyDescent="0.25">
      <c r="A392" s="1"/>
    </row>
    <row r="393" spans="1:1" ht="13.2" x14ac:dyDescent="0.25">
      <c r="A393" s="1"/>
    </row>
    <row r="394" spans="1:1" ht="13.2" x14ac:dyDescent="0.25">
      <c r="A394" s="1"/>
    </row>
    <row r="395" spans="1:1" ht="13.2" x14ac:dyDescent="0.25">
      <c r="A395" s="1"/>
    </row>
    <row r="396" spans="1:1" ht="13.2" x14ac:dyDescent="0.25">
      <c r="A396" s="1"/>
    </row>
    <row r="397" spans="1:1" ht="13.2" x14ac:dyDescent="0.25">
      <c r="A397" s="1"/>
    </row>
    <row r="398" spans="1:1" ht="13.2" x14ac:dyDescent="0.25">
      <c r="A398" s="1"/>
    </row>
    <row r="399" spans="1:1" ht="13.2" x14ac:dyDescent="0.25">
      <c r="A399" s="1"/>
    </row>
    <row r="400" spans="1:1" ht="13.2" x14ac:dyDescent="0.25">
      <c r="A400" s="1"/>
    </row>
    <row r="401" spans="1:1" ht="13.2" x14ac:dyDescent="0.25">
      <c r="A401" s="1"/>
    </row>
    <row r="402" spans="1:1" ht="13.2" x14ac:dyDescent="0.25">
      <c r="A402" s="1"/>
    </row>
    <row r="403" spans="1:1" ht="13.2" x14ac:dyDescent="0.25">
      <c r="A403" s="1"/>
    </row>
    <row r="404" spans="1:1" ht="13.2" x14ac:dyDescent="0.25">
      <c r="A404" s="1"/>
    </row>
    <row r="405" spans="1:1" ht="13.2" x14ac:dyDescent="0.25">
      <c r="A405" s="1"/>
    </row>
    <row r="406" spans="1:1" ht="13.2" x14ac:dyDescent="0.25">
      <c r="A406" s="1"/>
    </row>
    <row r="407" spans="1:1" ht="13.2" x14ac:dyDescent="0.25">
      <c r="A407" s="1"/>
    </row>
    <row r="408" spans="1:1" ht="13.2" x14ac:dyDescent="0.25">
      <c r="A408" s="1"/>
    </row>
    <row r="409" spans="1:1" ht="13.2" x14ac:dyDescent="0.25">
      <c r="A409" s="1"/>
    </row>
    <row r="410" spans="1:1" ht="13.2" x14ac:dyDescent="0.25">
      <c r="A410" s="1"/>
    </row>
    <row r="411" spans="1:1" ht="13.2" x14ac:dyDescent="0.25">
      <c r="A411" s="1"/>
    </row>
    <row r="412" spans="1:1" ht="13.2" x14ac:dyDescent="0.25">
      <c r="A412" s="1"/>
    </row>
    <row r="413" spans="1:1" ht="13.2" x14ac:dyDescent="0.25">
      <c r="A413" s="1"/>
    </row>
    <row r="414" spans="1:1" ht="13.2" x14ac:dyDescent="0.25">
      <c r="A414" s="1"/>
    </row>
    <row r="415" spans="1:1" ht="13.2" x14ac:dyDescent="0.25">
      <c r="A415" s="1"/>
    </row>
    <row r="416" spans="1:1" ht="13.2" x14ac:dyDescent="0.25">
      <c r="A416" s="1"/>
    </row>
    <row r="417" spans="1:1" ht="13.2" x14ac:dyDescent="0.25">
      <c r="A417" s="1"/>
    </row>
    <row r="418" spans="1:1" ht="13.2" x14ac:dyDescent="0.25">
      <c r="A418" s="1"/>
    </row>
    <row r="419" spans="1:1" ht="13.2" x14ac:dyDescent="0.25">
      <c r="A419" s="1"/>
    </row>
    <row r="420" spans="1:1" ht="13.2" x14ac:dyDescent="0.25">
      <c r="A420" s="1"/>
    </row>
    <row r="421" spans="1:1" ht="13.2" x14ac:dyDescent="0.25">
      <c r="A421" s="1"/>
    </row>
    <row r="422" spans="1:1" ht="13.2" x14ac:dyDescent="0.25">
      <c r="A422" s="1"/>
    </row>
    <row r="423" spans="1:1" ht="13.2" x14ac:dyDescent="0.25">
      <c r="A423" s="1"/>
    </row>
    <row r="424" spans="1:1" ht="13.2" x14ac:dyDescent="0.25">
      <c r="A424" s="1"/>
    </row>
    <row r="425" spans="1:1" ht="13.2" x14ac:dyDescent="0.25">
      <c r="A425" s="1"/>
    </row>
    <row r="426" spans="1:1" ht="13.2" x14ac:dyDescent="0.25">
      <c r="A426" s="1"/>
    </row>
    <row r="427" spans="1:1" ht="13.2" x14ac:dyDescent="0.25">
      <c r="A427" s="1"/>
    </row>
    <row r="428" spans="1:1" ht="13.2" x14ac:dyDescent="0.25">
      <c r="A428" s="1"/>
    </row>
    <row r="429" spans="1:1" ht="13.2" x14ac:dyDescent="0.25">
      <c r="A429" s="1"/>
    </row>
    <row r="430" spans="1:1" ht="13.2" x14ac:dyDescent="0.25">
      <c r="A430" s="1"/>
    </row>
    <row r="431" spans="1:1" ht="13.2" x14ac:dyDescent="0.25">
      <c r="A431" s="1"/>
    </row>
    <row r="432" spans="1:1" ht="13.2" x14ac:dyDescent="0.25">
      <c r="A432" s="1"/>
    </row>
    <row r="433" spans="1:1" ht="13.2" x14ac:dyDescent="0.25">
      <c r="A433" s="1"/>
    </row>
    <row r="434" spans="1:1" ht="13.2" x14ac:dyDescent="0.25">
      <c r="A434" s="1"/>
    </row>
    <row r="435" spans="1:1" ht="13.2" x14ac:dyDescent="0.25">
      <c r="A435" s="1"/>
    </row>
    <row r="436" spans="1:1" ht="13.2" x14ac:dyDescent="0.25">
      <c r="A436" s="1"/>
    </row>
    <row r="437" spans="1:1" ht="13.2" x14ac:dyDescent="0.25">
      <c r="A437" s="1"/>
    </row>
    <row r="438" spans="1:1" ht="13.2" x14ac:dyDescent="0.25">
      <c r="A438" s="1"/>
    </row>
    <row r="439" spans="1:1" ht="13.2" x14ac:dyDescent="0.25">
      <c r="A439" s="1"/>
    </row>
    <row r="440" spans="1:1" ht="13.2" x14ac:dyDescent="0.25">
      <c r="A440" s="1"/>
    </row>
    <row r="441" spans="1:1" ht="13.2" x14ac:dyDescent="0.25">
      <c r="A441" s="1"/>
    </row>
    <row r="442" spans="1:1" ht="13.2" x14ac:dyDescent="0.25">
      <c r="A442" s="1"/>
    </row>
    <row r="443" spans="1:1" ht="13.2" x14ac:dyDescent="0.25">
      <c r="A443" s="1"/>
    </row>
    <row r="444" spans="1:1" ht="13.2" x14ac:dyDescent="0.25">
      <c r="A444" s="1"/>
    </row>
    <row r="445" spans="1:1" ht="13.2" x14ac:dyDescent="0.25">
      <c r="A445" s="1"/>
    </row>
    <row r="446" spans="1:1" ht="13.2" x14ac:dyDescent="0.25">
      <c r="A446" s="1"/>
    </row>
    <row r="447" spans="1:1" ht="13.2" x14ac:dyDescent="0.25">
      <c r="A447" s="1"/>
    </row>
    <row r="448" spans="1:1" ht="13.2" x14ac:dyDescent="0.25">
      <c r="A448" s="1"/>
    </row>
    <row r="449" spans="1:1" ht="13.2" x14ac:dyDescent="0.25">
      <c r="A449" s="1"/>
    </row>
    <row r="450" spans="1:1" ht="13.2" x14ac:dyDescent="0.25">
      <c r="A450" s="1"/>
    </row>
    <row r="451" spans="1:1" ht="13.2" x14ac:dyDescent="0.25">
      <c r="A451" s="1"/>
    </row>
    <row r="452" spans="1:1" ht="13.2" x14ac:dyDescent="0.25">
      <c r="A452" s="1"/>
    </row>
    <row r="453" spans="1:1" ht="13.2" x14ac:dyDescent="0.25">
      <c r="A453" s="1"/>
    </row>
    <row r="454" spans="1:1" ht="13.2" x14ac:dyDescent="0.25">
      <c r="A454" s="1"/>
    </row>
    <row r="455" spans="1:1" ht="13.2" x14ac:dyDescent="0.25">
      <c r="A455" s="1"/>
    </row>
    <row r="456" spans="1:1" ht="13.2" x14ac:dyDescent="0.25">
      <c r="A456" s="1"/>
    </row>
    <row r="457" spans="1:1" ht="13.2" x14ac:dyDescent="0.25">
      <c r="A457" s="1"/>
    </row>
    <row r="458" spans="1:1" ht="13.2" x14ac:dyDescent="0.25">
      <c r="A458" s="1"/>
    </row>
    <row r="459" spans="1:1" ht="13.2" x14ac:dyDescent="0.25">
      <c r="A459" s="1"/>
    </row>
    <row r="460" spans="1:1" ht="13.2" x14ac:dyDescent="0.25">
      <c r="A460" s="1"/>
    </row>
    <row r="461" spans="1:1" ht="13.2" x14ac:dyDescent="0.25">
      <c r="A461" s="1"/>
    </row>
    <row r="462" spans="1:1" ht="13.2" x14ac:dyDescent="0.25">
      <c r="A462" s="1"/>
    </row>
    <row r="463" spans="1:1" ht="13.2" x14ac:dyDescent="0.25">
      <c r="A463" s="1"/>
    </row>
    <row r="464" spans="1:1" ht="13.2" x14ac:dyDescent="0.25">
      <c r="A464" s="1"/>
    </row>
    <row r="465" spans="1:1" ht="13.2" x14ac:dyDescent="0.25">
      <c r="A465" s="1"/>
    </row>
    <row r="466" spans="1:1" ht="13.2" x14ac:dyDescent="0.25">
      <c r="A466" s="1"/>
    </row>
    <row r="467" spans="1:1" ht="13.2" x14ac:dyDescent="0.25">
      <c r="A467" s="1"/>
    </row>
    <row r="468" spans="1:1" ht="13.2" x14ac:dyDescent="0.25">
      <c r="A468" s="1"/>
    </row>
    <row r="469" spans="1:1" ht="13.2" x14ac:dyDescent="0.25">
      <c r="A469" s="1"/>
    </row>
    <row r="470" spans="1:1" ht="13.2" x14ac:dyDescent="0.25">
      <c r="A470" s="1"/>
    </row>
    <row r="471" spans="1:1" ht="13.2" x14ac:dyDescent="0.25">
      <c r="A471" s="1"/>
    </row>
    <row r="472" spans="1:1" ht="13.2" x14ac:dyDescent="0.25">
      <c r="A472" s="1"/>
    </row>
    <row r="473" spans="1:1" ht="13.2" x14ac:dyDescent="0.25">
      <c r="A473" s="1"/>
    </row>
    <row r="474" spans="1:1" ht="13.2" x14ac:dyDescent="0.25">
      <c r="A474" s="1"/>
    </row>
    <row r="475" spans="1:1" ht="13.2" x14ac:dyDescent="0.25">
      <c r="A475" s="1"/>
    </row>
    <row r="476" spans="1:1" ht="13.2" x14ac:dyDescent="0.25">
      <c r="A476" s="1"/>
    </row>
    <row r="477" spans="1:1" ht="13.2" x14ac:dyDescent="0.25">
      <c r="A477" s="1"/>
    </row>
    <row r="478" spans="1:1" ht="13.2" x14ac:dyDescent="0.25">
      <c r="A478" s="1"/>
    </row>
    <row r="479" spans="1:1" ht="13.2" x14ac:dyDescent="0.25">
      <c r="A479" s="1"/>
    </row>
    <row r="480" spans="1:1" ht="13.2" x14ac:dyDescent="0.25">
      <c r="A480" s="1"/>
    </row>
    <row r="481" spans="1:1" ht="13.2" x14ac:dyDescent="0.25">
      <c r="A481" s="1"/>
    </row>
    <row r="482" spans="1:1" ht="13.2" x14ac:dyDescent="0.25">
      <c r="A482" s="1"/>
    </row>
    <row r="483" spans="1:1" ht="13.2" x14ac:dyDescent="0.25">
      <c r="A483" s="1"/>
    </row>
    <row r="484" spans="1:1" ht="13.2" x14ac:dyDescent="0.25">
      <c r="A484" s="1"/>
    </row>
    <row r="485" spans="1:1" ht="13.2" x14ac:dyDescent="0.25">
      <c r="A485" s="1"/>
    </row>
    <row r="486" spans="1:1" ht="13.2" x14ac:dyDescent="0.25">
      <c r="A486" s="1"/>
    </row>
    <row r="487" spans="1:1" ht="13.2" x14ac:dyDescent="0.25">
      <c r="A487" s="1"/>
    </row>
    <row r="488" spans="1:1" ht="13.2" x14ac:dyDescent="0.25">
      <c r="A488" s="1"/>
    </row>
    <row r="489" spans="1:1" ht="13.2" x14ac:dyDescent="0.25">
      <c r="A489" s="1"/>
    </row>
    <row r="490" spans="1:1" ht="13.2" x14ac:dyDescent="0.25">
      <c r="A490" s="1"/>
    </row>
    <row r="491" spans="1:1" ht="13.2" x14ac:dyDescent="0.25">
      <c r="A491" s="1"/>
    </row>
    <row r="492" spans="1:1" ht="13.2" x14ac:dyDescent="0.25">
      <c r="A492" s="1"/>
    </row>
    <row r="493" spans="1:1" ht="13.2" x14ac:dyDescent="0.25">
      <c r="A493" s="1"/>
    </row>
    <row r="494" spans="1:1" ht="13.2" x14ac:dyDescent="0.25">
      <c r="A494" s="1"/>
    </row>
    <row r="495" spans="1:1" ht="13.2" x14ac:dyDescent="0.25">
      <c r="A495" s="1"/>
    </row>
    <row r="496" spans="1:1" ht="13.2" x14ac:dyDescent="0.25">
      <c r="A496" s="1"/>
    </row>
    <row r="497" spans="1:1" ht="13.2" x14ac:dyDescent="0.25">
      <c r="A497" s="1"/>
    </row>
    <row r="498" spans="1:1" ht="13.2" x14ac:dyDescent="0.25">
      <c r="A498" s="1"/>
    </row>
    <row r="499" spans="1:1" ht="13.2" x14ac:dyDescent="0.25">
      <c r="A499" s="1"/>
    </row>
    <row r="500" spans="1:1" ht="13.2" x14ac:dyDescent="0.25">
      <c r="A500" s="1"/>
    </row>
    <row r="501" spans="1:1" ht="13.2" x14ac:dyDescent="0.25">
      <c r="A501" s="1"/>
    </row>
    <row r="502" spans="1:1" ht="13.2" x14ac:dyDescent="0.25">
      <c r="A502" s="1"/>
    </row>
    <row r="503" spans="1:1" ht="13.2" x14ac:dyDescent="0.25">
      <c r="A503" s="1"/>
    </row>
    <row r="504" spans="1:1" ht="13.2" x14ac:dyDescent="0.25">
      <c r="A504" s="1"/>
    </row>
    <row r="505" spans="1:1" ht="13.2" x14ac:dyDescent="0.25">
      <c r="A505" s="1"/>
    </row>
    <row r="506" spans="1:1" ht="13.2" x14ac:dyDescent="0.25">
      <c r="A506" s="1"/>
    </row>
    <row r="507" spans="1:1" ht="13.2" x14ac:dyDescent="0.25">
      <c r="A507" s="1"/>
    </row>
    <row r="508" spans="1:1" ht="13.2" x14ac:dyDescent="0.25">
      <c r="A508" s="1"/>
    </row>
    <row r="509" spans="1:1" ht="13.2" x14ac:dyDescent="0.25">
      <c r="A509" s="1"/>
    </row>
    <row r="510" spans="1:1" ht="13.2" x14ac:dyDescent="0.25">
      <c r="A510" s="1"/>
    </row>
    <row r="511" spans="1:1" ht="13.2" x14ac:dyDescent="0.25">
      <c r="A511" s="1"/>
    </row>
    <row r="512" spans="1:1" ht="13.2" x14ac:dyDescent="0.25">
      <c r="A512" s="1"/>
    </row>
    <row r="513" spans="1:1" ht="13.2" x14ac:dyDescent="0.25">
      <c r="A513" s="1"/>
    </row>
    <row r="514" spans="1:1" ht="13.2" x14ac:dyDescent="0.25">
      <c r="A514" s="1"/>
    </row>
    <row r="515" spans="1:1" ht="13.2" x14ac:dyDescent="0.25">
      <c r="A515" s="1"/>
    </row>
    <row r="516" spans="1:1" ht="13.2" x14ac:dyDescent="0.25">
      <c r="A516" s="1"/>
    </row>
    <row r="517" spans="1:1" ht="13.2" x14ac:dyDescent="0.25">
      <c r="A517" s="1"/>
    </row>
    <row r="518" spans="1:1" ht="13.2" x14ac:dyDescent="0.25">
      <c r="A518" s="1"/>
    </row>
    <row r="519" spans="1:1" ht="13.2" x14ac:dyDescent="0.25">
      <c r="A519" s="1"/>
    </row>
    <row r="520" spans="1:1" ht="13.2" x14ac:dyDescent="0.25">
      <c r="A520" s="1"/>
    </row>
    <row r="521" spans="1:1" ht="13.2" x14ac:dyDescent="0.25">
      <c r="A521" s="1"/>
    </row>
    <row r="522" spans="1:1" ht="13.2" x14ac:dyDescent="0.25">
      <c r="A522" s="1"/>
    </row>
    <row r="523" spans="1:1" ht="13.2" x14ac:dyDescent="0.25">
      <c r="A523" s="1"/>
    </row>
    <row r="524" spans="1:1" ht="13.2" x14ac:dyDescent="0.25">
      <c r="A524" s="1"/>
    </row>
    <row r="525" spans="1:1" ht="13.2" x14ac:dyDescent="0.25">
      <c r="A525" s="1"/>
    </row>
    <row r="526" spans="1:1" ht="13.2" x14ac:dyDescent="0.25">
      <c r="A526" s="1"/>
    </row>
    <row r="527" spans="1:1" ht="13.2" x14ac:dyDescent="0.25">
      <c r="A527" s="1"/>
    </row>
    <row r="528" spans="1:1" ht="13.2" x14ac:dyDescent="0.25">
      <c r="A528" s="1"/>
    </row>
    <row r="529" spans="1:1" ht="13.2" x14ac:dyDescent="0.25">
      <c r="A529" s="1"/>
    </row>
    <row r="530" spans="1:1" ht="13.2" x14ac:dyDescent="0.25">
      <c r="A530" s="1"/>
    </row>
    <row r="531" spans="1:1" ht="13.2" x14ac:dyDescent="0.25">
      <c r="A531" s="1"/>
    </row>
    <row r="532" spans="1:1" ht="13.2" x14ac:dyDescent="0.25">
      <c r="A532" s="1"/>
    </row>
    <row r="533" spans="1:1" ht="13.2" x14ac:dyDescent="0.25">
      <c r="A533" s="1"/>
    </row>
    <row r="534" spans="1:1" ht="13.2" x14ac:dyDescent="0.25">
      <c r="A534" s="1"/>
    </row>
    <row r="535" spans="1:1" ht="13.2" x14ac:dyDescent="0.25">
      <c r="A535" s="1"/>
    </row>
    <row r="536" spans="1:1" ht="13.2" x14ac:dyDescent="0.25">
      <c r="A536" s="1"/>
    </row>
    <row r="537" spans="1:1" ht="13.2" x14ac:dyDescent="0.25">
      <c r="A537" s="1"/>
    </row>
    <row r="538" spans="1:1" ht="13.2" x14ac:dyDescent="0.25">
      <c r="A538" s="1"/>
    </row>
    <row r="539" spans="1:1" ht="13.2" x14ac:dyDescent="0.25">
      <c r="A539" s="1"/>
    </row>
    <row r="540" spans="1:1" ht="13.2" x14ac:dyDescent="0.25">
      <c r="A540" s="1"/>
    </row>
    <row r="541" spans="1:1" ht="13.2" x14ac:dyDescent="0.25">
      <c r="A541" s="1"/>
    </row>
    <row r="542" spans="1:1" ht="13.2" x14ac:dyDescent="0.25">
      <c r="A542" s="1"/>
    </row>
    <row r="543" spans="1:1" ht="13.2" x14ac:dyDescent="0.25">
      <c r="A543" s="1"/>
    </row>
    <row r="544" spans="1:1" ht="13.2" x14ac:dyDescent="0.25">
      <c r="A544" s="1"/>
    </row>
    <row r="545" spans="1:1" ht="13.2" x14ac:dyDescent="0.25">
      <c r="A545" s="1"/>
    </row>
    <row r="546" spans="1:1" ht="13.2" x14ac:dyDescent="0.25">
      <c r="A546" s="1"/>
    </row>
    <row r="547" spans="1:1" ht="13.2" x14ac:dyDescent="0.25">
      <c r="A547" s="1"/>
    </row>
    <row r="548" spans="1:1" ht="13.2" x14ac:dyDescent="0.25">
      <c r="A548" s="1"/>
    </row>
    <row r="549" spans="1:1" ht="13.2" x14ac:dyDescent="0.25">
      <c r="A549" s="1"/>
    </row>
    <row r="550" spans="1:1" ht="13.2" x14ac:dyDescent="0.25">
      <c r="A550" s="1"/>
    </row>
    <row r="551" spans="1:1" ht="13.2" x14ac:dyDescent="0.25">
      <c r="A551" s="1"/>
    </row>
    <row r="552" spans="1:1" ht="13.2" x14ac:dyDescent="0.25">
      <c r="A552" s="1"/>
    </row>
    <row r="553" spans="1:1" ht="13.2" x14ac:dyDescent="0.25">
      <c r="A553" s="1"/>
    </row>
    <row r="554" spans="1:1" ht="13.2" x14ac:dyDescent="0.25">
      <c r="A554" s="1"/>
    </row>
    <row r="555" spans="1:1" ht="13.2" x14ac:dyDescent="0.25">
      <c r="A555" s="1"/>
    </row>
    <row r="556" spans="1:1" ht="13.2" x14ac:dyDescent="0.25">
      <c r="A556" s="1"/>
    </row>
    <row r="557" spans="1:1" ht="13.2" x14ac:dyDescent="0.25">
      <c r="A557" s="1"/>
    </row>
    <row r="558" spans="1:1" ht="13.2" x14ac:dyDescent="0.25">
      <c r="A558" s="1"/>
    </row>
    <row r="559" spans="1:1" ht="13.2" x14ac:dyDescent="0.25">
      <c r="A559" s="1"/>
    </row>
    <row r="560" spans="1:1" ht="13.2" x14ac:dyDescent="0.25">
      <c r="A560" s="1"/>
    </row>
    <row r="561" spans="1:1" ht="13.2" x14ac:dyDescent="0.25">
      <c r="A561" s="1"/>
    </row>
    <row r="562" spans="1:1" ht="13.2" x14ac:dyDescent="0.25">
      <c r="A562" s="1"/>
    </row>
    <row r="563" spans="1:1" ht="13.2" x14ac:dyDescent="0.25">
      <c r="A563" s="1"/>
    </row>
    <row r="564" spans="1:1" ht="13.2" x14ac:dyDescent="0.25">
      <c r="A564" s="1"/>
    </row>
    <row r="565" spans="1:1" ht="13.2" x14ac:dyDescent="0.25">
      <c r="A565" s="1"/>
    </row>
    <row r="566" spans="1:1" ht="13.2" x14ac:dyDescent="0.25">
      <c r="A566" s="1"/>
    </row>
    <row r="567" spans="1:1" ht="13.2" x14ac:dyDescent="0.25">
      <c r="A567" s="1"/>
    </row>
    <row r="568" spans="1:1" ht="13.2" x14ac:dyDescent="0.25">
      <c r="A568" s="1"/>
    </row>
    <row r="569" spans="1:1" ht="13.2" x14ac:dyDescent="0.25">
      <c r="A569" s="1"/>
    </row>
    <row r="570" spans="1:1" ht="13.2" x14ac:dyDescent="0.25">
      <c r="A570" s="1"/>
    </row>
    <row r="571" spans="1:1" ht="13.2" x14ac:dyDescent="0.25">
      <c r="A571" s="1"/>
    </row>
    <row r="572" spans="1:1" ht="13.2" x14ac:dyDescent="0.25">
      <c r="A572" s="1"/>
    </row>
    <row r="573" spans="1:1" ht="13.2" x14ac:dyDescent="0.25">
      <c r="A573" s="1"/>
    </row>
    <row r="574" spans="1:1" ht="13.2" x14ac:dyDescent="0.25">
      <c r="A574" s="1"/>
    </row>
    <row r="575" spans="1:1" ht="13.2" x14ac:dyDescent="0.25">
      <c r="A575" s="1"/>
    </row>
    <row r="576" spans="1:1" ht="13.2" x14ac:dyDescent="0.25">
      <c r="A576" s="1"/>
    </row>
    <row r="577" spans="1:1" ht="13.2" x14ac:dyDescent="0.25">
      <c r="A577" s="1"/>
    </row>
    <row r="578" spans="1:1" ht="13.2" x14ac:dyDescent="0.25">
      <c r="A578" s="1"/>
    </row>
    <row r="579" spans="1:1" ht="13.2" x14ac:dyDescent="0.25">
      <c r="A579" s="1"/>
    </row>
    <row r="580" spans="1:1" ht="13.2" x14ac:dyDescent="0.25">
      <c r="A580" s="1"/>
    </row>
    <row r="581" spans="1:1" ht="13.2" x14ac:dyDescent="0.25">
      <c r="A581" s="1"/>
    </row>
    <row r="582" spans="1:1" ht="13.2" x14ac:dyDescent="0.25">
      <c r="A582" s="1"/>
    </row>
    <row r="583" spans="1:1" ht="13.2" x14ac:dyDescent="0.25">
      <c r="A583" s="1"/>
    </row>
    <row r="584" spans="1:1" ht="13.2" x14ac:dyDescent="0.25">
      <c r="A584" s="1"/>
    </row>
    <row r="585" spans="1:1" ht="13.2" x14ac:dyDescent="0.25">
      <c r="A585" s="1"/>
    </row>
    <row r="586" spans="1:1" ht="13.2" x14ac:dyDescent="0.25">
      <c r="A586" s="1"/>
    </row>
    <row r="587" spans="1:1" ht="13.2" x14ac:dyDescent="0.25">
      <c r="A587" s="1"/>
    </row>
    <row r="588" spans="1:1" ht="13.2" x14ac:dyDescent="0.25">
      <c r="A588" s="1"/>
    </row>
    <row r="589" spans="1:1" ht="13.2" x14ac:dyDescent="0.25">
      <c r="A589" s="1"/>
    </row>
    <row r="590" spans="1:1" ht="13.2" x14ac:dyDescent="0.25">
      <c r="A590" s="1"/>
    </row>
    <row r="591" spans="1:1" ht="13.2" x14ac:dyDescent="0.25">
      <c r="A591" s="1"/>
    </row>
    <row r="592" spans="1:1" ht="13.2" x14ac:dyDescent="0.25">
      <c r="A592" s="1"/>
    </row>
    <row r="593" spans="1:1" ht="13.2" x14ac:dyDescent="0.25">
      <c r="A593" s="1"/>
    </row>
    <row r="594" spans="1:1" ht="13.2" x14ac:dyDescent="0.25">
      <c r="A594" s="1"/>
    </row>
    <row r="595" spans="1:1" ht="13.2" x14ac:dyDescent="0.25">
      <c r="A595" s="1"/>
    </row>
    <row r="596" spans="1:1" ht="13.2" x14ac:dyDescent="0.25">
      <c r="A596" s="1"/>
    </row>
    <row r="597" spans="1:1" ht="13.2" x14ac:dyDescent="0.25">
      <c r="A597" s="1"/>
    </row>
    <row r="598" spans="1:1" ht="13.2" x14ac:dyDescent="0.25">
      <c r="A598" s="1"/>
    </row>
    <row r="599" spans="1:1" ht="13.2" x14ac:dyDescent="0.25">
      <c r="A599" s="1"/>
    </row>
    <row r="600" spans="1:1" ht="13.2" x14ac:dyDescent="0.25">
      <c r="A600" s="1"/>
    </row>
    <row r="601" spans="1:1" ht="13.2" x14ac:dyDescent="0.25">
      <c r="A601" s="1"/>
    </row>
    <row r="602" spans="1:1" ht="13.2" x14ac:dyDescent="0.25">
      <c r="A602" s="1"/>
    </row>
    <row r="603" spans="1:1" ht="13.2" x14ac:dyDescent="0.25">
      <c r="A603" s="1"/>
    </row>
    <row r="604" spans="1:1" ht="13.2" x14ac:dyDescent="0.25">
      <c r="A604" s="1"/>
    </row>
    <row r="605" spans="1:1" ht="13.2" x14ac:dyDescent="0.25">
      <c r="A605" s="1"/>
    </row>
    <row r="606" spans="1:1" ht="13.2" x14ac:dyDescent="0.25">
      <c r="A606" s="1"/>
    </row>
    <row r="607" spans="1:1" ht="13.2" x14ac:dyDescent="0.25">
      <c r="A607" s="1"/>
    </row>
    <row r="608" spans="1:1" ht="13.2" x14ac:dyDescent="0.25">
      <c r="A608" s="1"/>
    </row>
    <row r="609" spans="1:1" ht="13.2" x14ac:dyDescent="0.25">
      <c r="A609" s="1"/>
    </row>
    <row r="610" spans="1:1" ht="13.2" x14ac:dyDescent="0.25">
      <c r="A610" s="1"/>
    </row>
    <row r="611" spans="1:1" ht="13.2" x14ac:dyDescent="0.25">
      <c r="A611" s="1"/>
    </row>
    <row r="612" spans="1:1" ht="13.2" x14ac:dyDescent="0.25">
      <c r="A612" s="1"/>
    </row>
    <row r="613" spans="1:1" ht="13.2" x14ac:dyDescent="0.25">
      <c r="A613" s="1"/>
    </row>
    <row r="614" spans="1:1" ht="13.2" x14ac:dyDescent="0.25">
      <c r="A614" s="1"/>
    </row>
    <row r="615" spans="1:1" ht="13.2" x14ac:dyDescent="0.25">
      <c r="A615" s="1"/>
    </row>
    <row r="616" spans="1:1" ht="13.2" x14ac:dyDescent="0.25">
      <c r="A616" s="1"/>
    </row>
    <row r="617" spans="1:1" ht="13.2" x14ac:dyDescent="0.25">
      <c r="A617" s="1"/>
    </row>
    <row r="618" spans="1:1" ht="13.2" x14ac:dyDescent="0.25">
      <c r="A618" s="1"/>
    </row>
    <row r="619" spans="1:1" ht="13.2" x14ac:dyDescent="0.25">
      <c r="A619" s="1"/>
    </row>
    <row r="620" spans="1:1" ht="13.2" x14ac:dyDescent="0.25">
      <c r="A620" s="1"/>
    </row>
    <row r="621" spans="1:1" ht="13.2" x14ac:dyDescent="0.25">
      <c r="A621" s="1"/>
    </row>
    <row r="622" spans="1:1" ht="13.2" x14ac:dyDescent="0.25">
      <c r="A622" s="1"/>
    </row>
    <row r="623" spans="1:1" ht="13.2" x14ac:dyDescent="0.25">
      <c r="A623" s="1"/>
    </row>
    <row r="624" spans="1:1" ht="13.2" x14ac:dyDescent="0.25">
      <c r="A624" s="1"/>
    </row>
    <row r="625" spans="1:1" ht="13.2" x14ac:dyDescent="0.25">
      <c r="A625" s="1"/>
    </row>
    <row r="626" spans="1:1" ht="13.2" x14ac:dyDescent="0.25">
      <c r="A626" s="1"/>
    </row>
    <row r="627" spans="1:1" ht="13.2" x14ac:dyDescent="0.25">
      <c r="A627" s="1"/>
    </row>
    <row r="628" spans="1:1" ht="13.2" x14ac:dyDescent="0.25">
      <c r="A628" s="1"/>
    </row>
    <row r="629" spans="1:1" ht="13.2" x14ac:dyDescent="0.25">
      <c r="A629" s="1"/>
    </row>
    <row r="630" spans="1:1" ht="13.2" x14ac:dyDescent="0.25">
      <c r="A630" s="1"/>
    </row>
    <row r="631" spans="1:1" ht="13.2" x14ac:dyDescent="0.25">
      <c r="A631" s="1"/>
    </row>
    <row r="632" spans="1:1" ht="13.2" x14ac:dyDescent="0.25">
      <c r="A632" s="1"/>
    </row>
    <row r="633" spans="1:1" ht="13.2" x14ac:dyDescent="0.25">
      <c r="A633" s="1"/>
    </row>
    <row r="634" spans="1:1" ht="13.2" x14ac:dyDescent="0.25">
      <c r="A634" s="1"/>
    </row>
    <row r="635" spans="1:1" ht="13.2" x14ac:dyDescent="0.25">
      <c r="A635" s="1"/>
    </row>
    <row r="636" spans="1:1" ht="13.2" x14ac:dyDescent="0.25">
      <c r="A636" s="1"/>
    </row>
    <row r="637" spans="1:1" ht="13.2" x14ac:dyDescent="0.25">
      <c r="A637" s="1"/>
    </row>
    <row r="638" spans="1:1" ht="13.2" x14ac:dyDescent="0.25">
      <c r="A638" s="1"/>
    </row>
    <row r="639" spans="1:1" ht="13.2" x14ac:dyDescent="0.25">
      <c r="A639" s="1"/>
    </row>
    <row r="640" spans="1:1" ht="13.2" x14ac:dyDescent="0.25">
      <c r="A640" s="1"/>
    </row>
    <row r="641" spans="1:1" ht="13.2" x14ac:dyDescent="0.25">
      <c r="A641" s="1"/>
    </row>
    <row r="642" spans="1:1" ht="13.2" x14ac:dyDescent="0.25">
      <c r="A642" s="1"/>
    </row>
    <row r="643" spans="1:1" ht="13.2" x14ac:dyDescent="0.25">
      <c r="A643" s="1"/>
    </row>
    <row r="644" spans="1:1" ht="13.2" x14ac:dyDescent="0.25">
      <c r="A644" s="1"/>
    </row>
    <row r="645" spans="1:1" ht="13.2" x14ac:dyDescent="0.25">
      <c r="A645" s="1"/>
    </row>
    <row r="646" spans="1:1" ht="13.2" x14ac:dyDescent="0.25">
      <c r="A646" s="1"/>
    </row>
    <row r="647" spans="1:1" ht="13.2" x14ac:dyDescent="0.25">
      <c r="A647" s="1"/>
    </row>
    <row r="648" spans="1:1" ht="13.2" x14ac:dyDescent="0.25">
      <c r="A648" s="1"/>
    </row>
    <row r="649" spans="1:1" ht="13.2" x14ac:dyDescent="0.25">
      <c r="A649" s="1"/>
    </row>
    <row r="650" spans="1:1" ht="13.2" x14ac:dyDescent="0.25">
      <c r="A650" s="1"/>
    </row>
    <row r="651" spans="1:1" ht="13.2" x14ac:dyDescent="0.25">
      <c r="A651" s="1"/>
    </row>
    <row r="652" spans="1:1" ht="13.2" x14ac:dyDescent="0.25">
      <c r="A652" s="1"/>
    </row>
    <row r="653" spans="1:1" ht="13.2" x14ac:dyDescent="0.25">
      <c r="A653" s="1"/>
    </row>
    <row r="654" spans="1:1" ht="13.2" x14ac:dyDescent="0.25">
      <c r="A654" s="1"/>
    </row>
    <row r="655" spans="1:1" ht="13.2" x14ac:dyDescent="0.25">
      <c r="A655" s="1"/>
    </row>
    <row r="656" spans="1:1" ht="13.2" x14ac:dyDescent="0.25">
      <c r="A656" s="1"/>
    </row>
    <row r="657" spans="1:1" ht="13.2" x14ac:dyDescent="0.25">
      <c r="A657" s="1"/>
    </row>
    <row r="658" spans="1:1" ht="13.2" x14ac:dyDescent="0.25">
      <c r="A658" s="1"/>
    </row>
    <row r="659" spans="1:1" ht="13.2" x14ac:dyDescent="0.25">
      <c r="A659" s="1"/>
    </row>
    <row r="660" spans="1:1" ht="13.2" x14ac:dyDescent="0.25">
      <c r="A660" s="1"/>
    </row>
    <row r="661" spans="1:1" ht="13.2" x14ac:dyDescent="0.25">
      <c r="A661" s="1"/>
    </row>
    <row r="662" spans="1:1" ht="13.2" x14ac:dyDescent="0.25">
      <c r="A662" s="1"/>
    </row>
    <row r="663" spans="1:1" ht="13.2" x14ac:dyDescent="0.25">
      <c r="A663" s="1"/>
    </row>
    <row r="664" spans="1:1" ht="13.2" x14ac:dyDescent="0.25">
      <c r="A664" s="1"/>
    </row>
    <row r="665" spans="1:1" ht="13.2" x14ac:dyDescent="0.25">
      <c r="A665" s="1"/>
    </row>
    <row r="666" spans="1:1" ht="13.2" x14ac:dyDescent="0.25">
      <c r="A666" s="1"/>
    </row>
    <row r="667" spans="1:1" ht="13.2" x14ac:dyDescent="0.25">
      <c r="A667" s="1"/>
    </row>
    <row r="668" spans="1:1" ht="13.2" x14ac:dyDescent="0.25">
      <c r="A668" s="1"/>
    </row>
    <row r="669" spans="1:1" ht="13.2" x14ac:dyDescent="0.25">
      <c r="A669" s="1"/>
    </row>
    <row r="670" spans="1:1" ht="13.2" x14ac:dyDescent="0.25">
      <c r="A670" s="1"/>
    </row>
    <row r="671" spans="1:1" ht="13.2" x14ac:dyDescent="0.25">
      <c r="A671" s="1"/>
    </row>
    <row r="672" spans="1:1" ht="13.2" x14ac:dyDescent="0.25">
      <c r="A672" s="1"/>
    </row>
    <row r="673" spans="1:1" ht="13.2" x14ac:dyDescent="0.25">
      <c r="A673" s="1"/>
    </row>
    <row r="674" spans="1:1" ht="13.2" x14ac:dyDescent="0.25">
      <c r="A674" s="1"/>
    </row>
    <row r="675" spans="1:1" ht="13.2" x14ac:dyDescent="0.25">
      <c r="A675" s="1"/>
    </row>
    <row r="676" spans="1:1" ht="13.2" x14ac:dyDescent="0.25">
      <c r="A676" s="1"/>
    </row>
    <row r="677" spans="1:1" ht="13.2" x14ac:dyDescent="0.25">
      <c r="A677" s="1"/>
    </row>
    <row r="678" spans="1:1" ht="13.2" x14ac:dyDescent="0.25">
      <c r="A678" s="1"/>
    </row>
    <row r="679" spans="1:1" ht="13.2" x14ac:dyDescent="0.25">
      <c r="A679" s="1"/>
    </row>
    <row r="680" spans="1:1" ht="13.2" x14ac:dyDescent="0.25">
      <c r="A680" s="1"/>
    </row>
    <row r="681" spans="1:1" ht="13.2" x14ac:dyDescent="0.25">
      <c r="A681" s="1"/>
    </row>
    <row r="682" spans="1:1" ht="13.2" x14ac:dyDescent="0.25">
      <c r="A682" s="1"/>
    </row>
    <row r="683" spans="1:1" ht="13.2" x14ac:dyDescent="0.25">
      <c r="A683" s="1"/>
    </row>
    <row r="684" spans="1:1" ht="13.2" x14ac:dyDescent="0.25">
      <c r="A684" s="1"/>
    </row>
    <row r="685" spans="1:1" ht="13.2" x14ac:dyDescent="0.25">
      <c r="A685" s="1"/>
    </row>
    <row r="686" spans="1:1" ht="13.2" x14ac:dyDescent="0.25">
      <c r="A686" s="1"/>
    </row>
    <row r="687" spans="1:1" ht="13.2" x14ac:dyDescent="0.25">
      <c r="A687" s="1"/>
    </row>
    <row r="688" spans="1:1" ht="13.2" x14ac:dyDescent="0.25">
      <c r="A688" s="1"/>
    </row>
    <row r="689" spans="1:1" ht="13.2" x14ac:dyDescent="0.25">
      <c r="A689" s="1"/>
    </row>
    <row r="690" spans="1:1" ht="13.2" x14ac:dyDescent="0.25">
      <c r="A690" s="1"/>
    </row>
    <row r="691" spans="1:1" ht="13.2" x14ac:dyDescent="0.25">
      <c r="A691" s="1"/>
    </row>
    <row r="692" spans="1:1" ht="13.2" x14ac:dyDescent="0.25">
      <c r="A692" s="1"/>
    </row>
    <row r="693" spans="1:1" ht="13.2" x14ac:dyDescent="0.25">
      <c r="A693" s="1"/>
    </row>
    <row r="694" spans="1:1" ht="13.2" x14ac:dyDescent="0.25">
      <c r="A694" s="1"/>
    </row>
    <row r="695" spans="1:1" ht="13.2" x14ac:dyDescent="0.25">
      <c r="A695" s="1"/>
    </row>
    <row r="696" spans="1:1" ht="13.2" x14ac:dyDescent="0.25">
      <c r="A696" s="1"/>
    </row>
    <row r="697" spans="1:1" ht="13.2" x14ac:dyDescent="0.25">
      <c r="A697" s="1"/>
    </row>
    <row r="698" spans="1:1" ht="13.2" x14ac:dyDescent="0.25">
      <c r="A698" s="1"/>
    </row>
    <row r="699" spans="1:1" ht="13.2" x14ac:dyDescent="0.25">
      <c r="A699" s="1"/>
    </row>
    <row r="700" spans="1:1" ht="13.2" x14ac:dyDescent="0.25">
      <c r="A700" s="1"/>
    </row>
    <row r="701" spans="1:1" ht="13.2" x14ac:dyDescent="0.25">
      <c r="A701" s="1"/>
    </row>
    <row r="702" spans="1:1" ht="13.2" x14ac:dyDescent="0.25">
      <c r="A702" s="1"/>
    </row>
    <row r="703" spans="1:1" ht="13.2" x14ac:dyDescent="0.25">
      <c r="A703" s="1"/>
    </row>
    <row r="704" spans="1:1" ht="13.2" x14ac:dyDescent="0.25">
      <c r="A704" s="1"/>
    </row>
    <row r="705" spans="1:1" ht="13.2" x14ac:dyDescent="0.25">
      <c r="A705" s="1"/>
    </row>
    <row r="706" spans="1:1" ht="13.2" x14ac:dyDescent="0.25">
      <c r="A706" s="1"/>
    </row>
    <row r="707" spans="1:1" ht="13.2" x14ac:dyDescent="0.25">
      <c r="A707" s="1"/>
    </row>
    <row r="708" spans="1:1" ht="13.2" x14ac:dyDescent="0.25">
      <c r="A708" s="1"/>
    </row>
    <row r="709" spans="1:1" ht="13.2" x14ac:dyDescent="0.25">
      <c r="A709" s="1"/>
    </row>
    <row r="710" spans="1:1" ht="13.2" x14ac:dyDescent="0.25">
      <c r="A710" s="1"/>
    </row>
    <row r="711" spans="1:1" ht="13.2" x14ac:dyDescent="0.25">
      <c r="A711" s="1"/>
    </row>
    <row r="712" spans="1:1" ht="13.2" x14ac:dyDescent="0.25">
      <c r="A712" s="1"/>
    </row>
    <row r="713" spans="1:1" ht="13.2" x14ac:dyDescent="0.25">
      <c r="A713" s="1"/>
    </row>
    <row r="714" spans="1:1" ht="13.2" x14ac:dyDescent="0.25">
      <c r="A714" s="1"/>
    </row>
    <row r="715" spans="1:1" ht="13.2" x14ac:dyDescent="0.25">
      <c r="A715" s="1"/>
    </row>
    <row r="716" spans="1:1" ht="13.2" x14ac:dyDescent="0.25">
      <c r="A716" s="1"/>
    </row>
    <row r="717" spans="1:1" ht="13.2" x14ac:dyDescent="0.25">
      <c r="A717" s="1"/>
    </row>
    <row r="718" spans="1:1" ht="13.2" x14ac:dyDescent="0.25">
      <c r="A718" s="1"/>
    </row>
    <row r="719" spans="1:1" ht="13.2" x14ac:dyDescent="0.25">
      <c r="A719" s="1"/>
    </row>
    <row r="720" spans="1:1" ht="13.2" x14ac:dyDescent="0.25">
      <c r="A720" s="1"/>
    </row>
    <row r="721" spans="1:1" ht="13.2" x14ac:dyDescent="0.25">
      <c r="A721" s="1"/>
    </row>
    <row r="722" spans="1:1" ht="13.2" x14ac:dyDescent="0.25">
      <c r="A722" s="1"/>
    </row>
    <row r="723" spans="1:1" ht="13.2" x14ac:dyDescent="0.25">
      <c r="A723" s="1"/>
    </row>
    <row r="724" spans="1:1" ht="13.2" x14ac:dyDescent="0.25">
      <c r="A724" s="1"/>
    </row>
    <row r="725" spans="1:1" ht="13.2" x14ac:dyDescent="0.25">
      <c r="A725" s="1"/>
    </row>
    <row r="726" spans="1:1" ht="13.2" x14ac:dyDescent="0.25">
      <c r="A726" s="1"/>
    </row>
    <row r="727" spans="1:1" ht="13.2" x14ac:dyDescent="0.25">
      <c r="A727" s="1"/>
    </row>
    <row r="728" spans="1:1" ht="13.2" x14ac:dyDescent="0.25">
      <c r="A728" s="1"/>
    </row>
    <row r="729" spans="1:1" ht="13.2" x14ac:dyDescent="0.25">
      <c r="A729" s="1"/>
    </row>
    <row r="730" spans="1:1" ht="13.2" x14ac:dyDescent="0.25">
      <c r="A730" s="1"/>
    </row>
    <row r="731" spans="1:1" ht="13.2" x14ac:dyDescent="0.25">
      <c r="A731" s="1"/>
    </row>
    <row r="732" spans="1:1" ht="13.2" x14ac:dyDescent="0.25">
      <c r="A732" s="1"/>
    </row>
    <row r="733" spans="1:1" ht="13.2" x14ac:dyDescent="0.25">
      <c r="A733" s="1"/>
    </row>
    <row r="734" spans="1:1" ht="13.2" x14ac:dyDescent="0.25">
      <c r="A734" s="1"/>
    </row>
    <row r="735" spans="1:1" ht="13.2" x14ac:dyDescent="0.25">
      <c r="A735" s="1"/>
    </row>
    <row r="736" spans="1:1" ht="13.2" x14ac:dyDescent="0.25">
      <c r="A736" s="1"/>
    </row>
    <row r="737" spans="1:1" ht="13.2" x14ac:dyDescent="0.25">
      <c r="A737" s="1"/>
    </row>
    <row r="738" spans="1:1" ht="13.2" x14ac:dyDescent="0.25">
      <c r="A738" s="1"/>
    </row>
    <row r="739" spans="1:1" ht="13.2" x14ac:dyDescent="0.25">
      <c r="A739" s="1"/>
    </row>
    <row r="740" spans="1:1" ht="13.2" x14ac:dyDescent="0.25">
      <c r="A740" s="1"/>
    </row>
    <row r="741" spans="1:1" ht="13.2" x14ac:dyDescent="0.25">
      <c r="A741" s="1"/>
    </row>
    <row r="742" spans="1:1" ht="13.2" x14ac:dyDescent="0.25">
      <c r="A742" s="1"/>
    </row>
    <row r="743" spans="1:1" ht="13.2" x14ac:dyDescent="0.25">
      <c r="A743" s="1"/>
    </row>
    <row r="744" spans="1:1" ht="13.2" x14ac:dyDescent="0.25">
      <c r="A744" s="1"/>
    </row>
    <row r="745" spans="1:1" ht="13.2" x14ac:dyDescent="0.25">
      <c r="A745" s="1"/>
    </row>
    <row r="746" spans="1:1" ht="13.2" x14ac:dyDescent="0.25">
      <c r="A746" s="1"/>
    </row>
    <row r="747" spans="1:1" ht="13.2" x14ac:dyDescent="0.25">
      <c r="A747" s="1"/>
    </row>
    <row r="748" spans="1:1" ht="13.2" x14ac:dyDescent="0.25">
      <c r="A748" s="1"/>
    </row>
    <row r="749" spans="1:1" ht="13.2" x14ac:dyDescent="0.25">
      <c r="A749" s="1"/>
    </row>
    <row r="750" spans="1:1" ht="13.2" x14ac:dyDescent="0.25">
      <c r="A750" s="1"/>
    </row>
    <row r="751" spans="1:1" ht="13.2" x14ac:dyDescent="0.25">
      <c r="A751" s="1"/>
    </row>
    <row r="752" spans="1:1" ht="13.2" x14ac:dyDescent="0.25">
      <c r="A752" s="1"/>
    </row>
    <row r="753" spans="1:1" ht="13.2" x14ac:dyDescent="0.25">
      <c r="A753" s="1"/>
    </row>
    <row r="754" spans="1:1" ht="13.2" x14ac:dyDescent="0.25">
      <c r="A754" s="1"/>
    </row>
    <row r="755" spans="1:1" ht="13.2" x14ac:dyDescent="0.25">
      <c r="A755" s="1"/>
    </row>
    <row r="756" spans="1:1" ht="13.2" x14ac:dyDescent="0.25">
      <c r="A756" s="1"/>
    </row>
    <row r="757" spans="1:1" ht="13.2" x14ac:dyDescent="0.25">
      <c r="A757" s="1"/>
    </row>
    <row r="758" spans="1:1" ht="13.2" x14ac:dyDescent="0.25">
      <c r="A758" s="1"/>
    </row>
    <row r="759" spans="1:1" ht="13.2" x14ac:dyDescent="0.25">
      <c r="A759" s="1"/>
    </row>
    <row r="760" spans="1:1" ht="13.2" x14ac:dyDescent="0.25">
      <c r="A760" s="1"/>
    </row>
    <row r="761" spans="1:1" ht="13.2" x14ac:dyDescent="0.25">
      <c r="A761" s="1"/>
    </row>
    <row r="762" spans="1:1" ht="13.2" x14ac:dyDescent="0.25">
      <c r="A762" s="1"/>
    </row>
    <row r="763" spans="1:1" ht="13.2" x14ac:dyDescent="0.25">
      <c r="A763" s="1"/>
    </row>
    <row r="764" spans="1:1" ht="13.2" x14ac:dyDescent="0.25">
      <c r="A764" s="1"/>
    </row>
    <row r="765" spans="1:1" ht="13.2" x14ac:dyDescent="0.25">
      <c r="A765" s="1"/>
    </row>
    <row r="766" spans="1:1" ht="13.2" x14ac:dyDescent="0.25">
      <c r="A766" s="1"/>
    </row>
    <row r="767" spans="1:1" ht="13.2" x14ac:dyDescent="0.25">
      <c r="A767" s="1"/>
    </row>
    <row r="768" spans="1:1" ht="13.2" x14ac:dyDescent="0.25">
      <c r="A768" s="1"/>
    </row>
    <row r="769" spans="1:1" ht="13.2" x14ac:dyDescent="0.25">
      <c r="A769" s="1"/>
    </row>
    <row r="770" spans="1:1" ht="13.2" x14ac:dyDescent="0.25">
      <c r="A770" s="1"/>
    </row>
    <row r="771" spans="1:1" ht="13.2" x14ac:dyDescent="0.25">
      <c r="A771" s="1"/>
    </row>
    <row r="772" spans="1:1" ht="13.2" x14ac:dyDescent="0.25">
      <c r="A772" s="1"/>
    </row>
    <row r="773" spans="1:1" ht="13.2" x14ac:dyDescent="0.25">
      <c r="A773" s="1"/>
    </row>
    <row r="774" spans="1:1" ht="13.2" x14ac:dyDescent="0.25">
      <c r="A774" s="1"/>
    </row>
    <row r="775" spans="1:1" ht="13.2" x14ac:dyDescent="0.25">
      <c r="A775" s="1"/>
    </row>
    <row r="776" spans="1:1" ht="13.2" x14ac:dyDescent="0.25">
      <c r="A776" s="1"/>
    </row>
    <row r="777" spans="1:1" ht="13.2" x14ac:dyDescent="0.25">
      <c r="A777" s="1"/>
    </row>
    <row r="778" spans="1:1" ht="13.2" x14ac:dyDescent="0.25">
      <c r="A778" s="1"/>
    </row>
    <row r="779" spans="1:1" ht="13.2" x14ac:dyDescent="0.25">
      <c r="A779" s="1"/>
    </row>
    <row r="780" spans="1:1" ht="13.2" x14ac:dyDescent="0.25">
      <c r="A780" s="1"/>
    </row>
    <row r="781" spans="1:1" ht="13.2" x14ac:dyDescent="0.25">
      <c r="A781" s="1"/>
    </row>
    <row r="782" spans="1:1" ht="13.2" x14ac:dyDescent="0.25">
      <c r="A782" s="1"/>
    </row>
    <row r="783" spans="1:1" ht="13.2" x14ac:dyDescent="0.25">
      <c r="A783" s="1"/>
    </row>
    <row r="784" spans="1:1" ht="13.2" x14ac:dyDescent="0.25">
      <c r="A784" s="1"/>
    </row>
    <row r="785" spans="1:1" ht="13.2" x14ac:dyDescent="0.25">
      <c r="A785" s="1"/>
    </row>
    <row r="786" spans="1:1" ht="13.2" x14ac:dyDescent="0.25">
      <c r="A786" s="1"/>
    </row>
    <row r="787" spans="1:1" ht="13.2" x14ac:dyDescent="0.25">
      <c r="A787" s="1"/>
    </row>
    <row r="788" spans="1:1" ht="13.2" x14ac:dyDescent="0.25">
      <c r="A788" s="1"/>
    </row>
    <row r="789" spans="1:1" ht="13.2" x14ac:dyDescent="0.25">
      <c r="A789" s="1"/>
    </row>
    <row r="790" spans="1:1" ht="13.2" x14ac:dyDescent="0.25">
      <c r="A790" s="1"/>
    </row>
    <row r="791" spans="1:1" ht="13.2" x14ac:dyDescent="0.25">
      <c r="A791" s="1"/>
    </row>
    <row r="792" spans="1:1" ht="13.2" x14ac:dyDescent="0.25">
      <c r="A792" s="1"/>
    </row>
    <row r="793" spans="1:1" ht="13.2" x14ac:dyDescent="0.25">
      <c r="A793" s="1"/>
    </row>
    <row r="794" spans="1:1" ht="13.2" x14ac:dyDescent="0.25">
      <c r="A794" s="1"/>
    </row>
    <row r="795" spans="1:1" ht="13.2" x14ac:dyDescent="0.25">
      <c r="A795" s="1"/>
    </row>
    <row r="796" spans="1:1" ht="13.2" x14ac:dyDescent="0.25">
      <c r="A796" s="1"/>
    </row>
    <row r="797" spans="1:1" ht="13.2" x14ac:dyDescent="0.25">
      <c r="A797" s="1"/>
    </row>
    <row r="798" spans="1:1" ht="13.2" x14ac:dyDescent="0.25">
      <c r="A798" s="1"/>
    </row>
    <row r="799" spans="1:1" ht="13.2" x14ac:dyDescent="0.25">
      <c r="A799" s="1"/>
    </row>
    <row r="800" spans="1:1" ht="13.2" x14ac:dyDescent="0.25">
      <c r="A800" s="1"/>
    </row>
    <row r="801" spans="1:1" ht="13.2" x14ac:dyDescent="0.25">
      <c r="A801" s="1"/>
    </row>
    <row r="802" spans="1:1" ht="13.2" x14ac:dyDescent="0.25">
      <c r="A802" s="1"/>
    </row>
    <row r="803" spans="1:1" ht="13.2" x14ac:dyDescent="0.25">
      <c r="A803" s="1"/>
    </row>
    <row r="804" spans="1:1" ht="13.2" x14ac:dyDescent="0.25">
      <c r="A804" s="1"/>
    </row>
    <row r="805" spans="1:1" ht="13.2" x14ac:dyDescent="0.25">
      <c r="A805" s="1"/>
    </row>
    <row r="806" spans="1:1" ht="13.2" x14ac:dyDescent="0.25">
      <c r="A806" s="1"/>
    </row>
    <row r="807" spans="1:1" ht="13.2" x14ac:dyDescent="0.25">
      <c r="A807" s="1"/>
    </row>
    <row r="808" spans="1:1" ht="13.2" x14ac:dyDescent="0.25">
      <c r="A808" s="1"/>
    </row>
    <row r="809" spans="1:1" ht="13.2" x14ac:dyDescent="0.25">
      <c r="A809" s="1"/>
    </row>
    <row r="810" spans="1:1" ht="13.2" x14ac:dyDescent="0.25">
      <c r="A810" s="1"/>
    </row>
    <row r="811" spans="1:1" ht="13.2" x14ac:dyDescent="0.25">
      <c r="A811" s="1"/>
    </row>
    <row r="812" spans="1:1" ht="13.2" x14ac:dyDescent="0.25">
      <c r="A812" s="1"/>
    </row>
    <row r="813" spans="1:1" ht="13.2" x14ac:dyDescent="0.25">
      <c r="A813" s="1"/>
    </row>
    <row r="814" spans="1:1" ht="13.2" x14ac:dyDescent="0.25">
      <c r="A814" s="1"/>
    </row>
    <row r="815" spans="1:1" ht="13.2" x14ac:dyDescent="0.25">
      <c r="A815" s="1"/>
    </row>
    <row r="816" spans="1:1" ht="13.2" x14ac:dyDescent="0.25">
      <c r="A816" s="1"/>
    </row>
    <row r="817" spans="1:1" ht="13.2" x14ac:dyDescent="0.25">
      <c r="A817" s="1"/>
    </row>
    <row r="818" spans="1:1" ht="13.2" x14ac:dyDescent="0.25">
      <c r="A818" s="1"/>
    </row>
    <row r="819" spans="1:1" ht="13.2" x14ac:dyDescent="0.25">
      <c r="A819" s="1"/>
    </row>
    <row r="820" spans="1:1" ht="13.2" x14ac:dyDescent="0.25">
      <c r="A820" s="1"/>
    </row>
    <row r="821" spans="1:1" ht="13.2" x14ac:dyDescent="0.25">
      <c r="A821" s="1"/>
    </row>
    <row r="822" spans="1:1" ht="13.2" x14ac:dyDescent="0.25">
      <c r="A822" s="1"/>
    </row>
    <row r="823" spans="1:1" ht="13.2" x14ac:dyDescent="0.25">
      <c r="A823" s="1"/>
    </row>
    <row r="824" spans="1:1" ht="13.2" x14ac:dyDescent="0.25">
      <c r="A824" s="1"/>
    </row>
    <row r="825" spans="1:1" ht="13.2" x14ac:dyDescent="0.25">
      <c r="A825" s="1"/>
    </row>
    <row r="826" spans="1:1" ht="13.2" x14ac:dyDescent="0.25">
      <c r="A826" s="1"/>
    </row>
    <row r="827" spans="1:1" ht="13.2" x14ac:dyDescent="0.25">
      <c r="A827" s="1"/>
    </row>
    <row r="828" spans="1:1" ht="13.2" x14ac:dyDescent="0.25">
      <c r="A828" s="1"/>
    </row>
    <row r="829" spans="1:1" ht="13.2" x14ac:dyDescent="0.25">
      <c r="A829" s="1"/>
    </row>
    <row r="830" spans="1:1" ht="13.2" x14ac:dyDescent="0.25">
      <c r="A830" s="1"/>
    </row>
    <row r="831" spans="1:1" ht="13.2" x14ac:dyDescent="0.25">
      <c r="A831" s="1"/>
    </row>
    <row r="832" spans="1:1" ht="13.2" x14ac:dyDescent="0.25">
      <c r="A832" s="1"/>
    </row>
    <row r="833" spans="1:1" ht="13.2" x14ac:dyDescent="0.25">
      <c r="A833" s="1"/>
    </row>
    <row r="834" spans="1:1" ht="13.2" x14ac:dyDescent="0.25">
      <c r="A834" s="1"/>
    </row>
    <row r="835" spans="1:1" ht="13.2" x14ac:dyDescent="0.25">
      <c r="A835" s="1"/>
    </row>
    <row r="836" spans="1:1" ht="13.2" x14ac:dyDescent="0.25">
      <c r="A836" s="1"/>
    </row>
    <row r="837" spans="1:1" ht="13.2" x14ac:dyDescent="0.25">
      <c r="A837" s="1"/>
    </row>
    <row r="838" spans="1:1" ht="13.2" x14ac:dyDescent="0.25">
      <c r="A838" s="1"/>
    </row>
    <row r="839" spans="1:1" ht="13.2" x14ac:dyDescent="0.25">
      <c r="A839" s="1"/>
    </row>
    <row r="840" spans="1:1" ht="13.2" x14ac:dyDescent="0.25">
      <c r="A840" s="1"/>
    </row>
    <row r="841" spans="1:1" ht="13.2" x14ac:dyDescent="0.25">
      <c r="A841" s="1"/>
    </row>
    <row r="842" spans="1:1" ht="13.2" x14ac:dyDescent="0.25">
      <c r="A842" s="1"/>
    </row>
    <row r="843" spans="1:1" ht="13.2" x14ac:dyDescent="0.25">
      <c r="A843" s="1"/>
    </row>
    <row r="844" spans="1:1" ht="13.2" x14ac:dyDescent="0.25">
      <c r="A844" s="1"/>
    </row>
    <row r="845" spans="1:1" ht="13.2" x14ac:dyDescent="0.25">
      <c r="A845" s="1"/>
    </row>
    <row r="846" spans="1:1" ht="13.2" x14ac:dyDescent="0.25">
      <c r="A846" s="1"/>
    </row>
    <row r="847" spans="1:1" ht="13.2" x14ac:dyDescent="0.25">
      <c r="A847" s="1"/>
    </row>
    <row r="848" spans="1:1" ht="13.2" x14ac:dyDescent="0.25">
      <c r="A848" s="1"/>
    </row>
    <row r="849" spans="1:1" ht="13.2" x14ac:dyDescent="0.25">
      <c r="A849" s="1"/>
    </row>
    <row r="850" spans="1:1" ht="13.2" x14ac:dyDescent="0.25">
      <c r="A850" s="1"/>
    </row>
    <row r="851" spans="1:1" ht="13.2" x14ac:dyDescent="0.25">
      <c r="A851" s="1"/>
    </row>
    <row r="852" spans="1:1" ht="13.2" x14ac:dyDescent="0.25">
      <c r="A852" s="1"/>
    </row>
    <row r="853" spans="1:1" ht="13.2" x14ac:dyDescent="0.25">
      <c r="A853" s="1"/>
    </row>
    <row r="854" spans="1:1" ht="13.2" x14ac:dyDescent="0.25">
      <c r="A854" s="1"/>
    </row>
    <row r="855" spans="1:1" ht="13.2" x14ac:dyDescent="0.25">
      <c r="A855" s="1"/>
    </row>
    <row r="856" spans="1:1" ht="13.2" x14ac:dyDescent="0.25">
      <c r="A856" s="1"/>
    </row>
    <row r="857" spans="1:1" ht="13.2" x14ac:dyDescent="0.25">
      <c r="A857" s="1"/>
    </row>
    <row r="858" spans="1:1" ht="13.2" x14ac:dyDescent="0.25">
      <c r="A858" s="1"/>
    </row>
    <row r="859" spans="1:1" ht="13.2" x14ac:dyDescent="0.25">
      <c r="A859" s="1"/>
    </row>
    <row r="860" spans="1:1" ht="13.2" x14ac:dyDescent="0.25">
      <c r="A860" s="1"/>
    </row>
    <row r="861" spans="1:1" ht="13.2" x14ac:dyDescent="0.25">
      <c r="A861" s="1"/>
    </row>
    <row r="862" spans="1:1" ht="13.2" x14ac:dyDescent="0.25">
      <c r="A862" s="1"/>
    </row>
    <row r="863" spans="1:1" ht="13.2" x14ac:dyDescent="0.25">
      <c r="A863" s="1"/>
    </row>
    <row r="864" spans="1:1" ht="13.2" x14ac:dyDescent="0.25">
      <c r="A864" s="1"/>
    </row>
    <row r="865" spans="1:1" ht="13.2" x14ac:dyDescent="0.25">
      <c r="A865" s="1"/>
    </row>
    <row r="866" spans="1:1" ht="13.2" x14ac:dyDescent="0.25">
      <c r="A866" s="1"/>
    </row>
    <row r="867" spans="1:1" ht="13.2" x14ac:dyDescent="0.25">
      <c r="A867" s="1"/>
    </row>
    <row r="868" spans="1:1" ht="13.2" x14ac:dyDescent="0.25">
      <c r="A868" s="1"/>
    </row>
    <row r="869" spans="1:1" ht="13.2" x14ac:dyDescent="0.25">
      <c r="A869" s="1"/>
    </row>
    <row r="870" spans="1:1" ht="13.2" x14ac:dyDescent="0.25">
      <c r="A870" s="1"/>
    </row>
    <row r="871" spans="1:1" ht="13.2" x14ac:dyDescent="0.25">
      <c r="A871" s="1"/>
    </row>
    <row r="872" spans="1:1" ht="13.2" x14ac:dyDescent="0.25">
      <c r="A872" s="1"/>
    </row>
    <row r="873" spans="1:1" ht="13.2" x14ac:dyDescent="0.25">
      <c r="A873" s="1"/>
    </row>
    <row r="874" spans="1:1" ht="13.2" x14ac:dyDescent="0.25">
      <c r="A874" s="1"/>
    </row>
    <row r="875" spans="1:1" ht="13.2" x14ac:dyDescent="0.25">
      <c r="A875" s="1"/>
    </row>
    <row r="876" spans="1:1" ht="13.2" x14ac:dyDescent="0.25">
      <c r="A876" s="1"/>
    </row>
    <row r="877" spans="1:1" ht="13.2" x14ac:dyDescent="0.25">
      <c r="A877" s="1"/>
    </row>
    <row r="878" spans="1:1" ht="13.2" x14ac:dyDescent="0.25">
      <c r="A878" s="1"/>
    </row>
    <row r="879" spans="1:1" ht="13.2" x14ac:dyDescent="0.25">
      <c r="A879" s="1"/>
    </row>
    <row r="880" spans="1:1" ht="13.2" x14ac:dyDescent="0.25">
      <c r="A880" s="1"/>
    </row>
    <row r="881" spans="1:1" ht="13.2" x14ac:dyDescent="0.25">
      <c r="A881" s="1"/>
    </row>
    <row r="882" spans="1:1" ht="13.2" x14ac:dyDescent="0.25">
      <c r="A882" s="1"/>
    </row>
    <row r="883" spans="1:1" ht="13.2" x14ac:dyDescent="0.25">
      <c r="A883" s="1"/>
    </row>
    <row r="884" spans="1:1" ht="13.2" x14ac:dyDescent="0.25">
      <c r="A884" s="1"/>
    </row>
    <row r="885" spans="1:1" ht="13.2" x14ac:dyDescent="0.25">
      <c r="A885" s="1"/>
    </row>
    <row r="886" spans="1:1" ht="13.2" x14ac:dyDescent="0.25">
      <c r="A886" s="1"/>
    </row>
    <row r="887" spans="1:1" ht="13.2" x14ac:dyDescent="0.25">
      <c r="A887" s="1"/>
    </row>
    <row r="888" spans="1:1" ht="13.2" x14ac:dyDescent="0.25">
      <c r="A888" s="1"/>
    </row>
    <row r="889" spans="1:1" ht="13.2" x14ac:dyDescent="0.25">
      <c r="A889" s="1"/>
    </row>
    <row r="890" spans="1:1" ht="13.2" x14ac:dyDescent="0.25">
      <c r="A890" s="1"/>
    </row>
    <row r="891" spans="1:1" ht="13.2" x14ac:dyDescent="0.25">
      <c r="A891" s="1"/>
    </row>
    <row r="892" spans="1:1" ht="13.2" x14ac:dyDescent="0.25">
      <c r="A892" s="1"/>
    </row>
    <row r="893" spans="1:1" ht="13.2" x14ac:dyDescent="0.25">
      <c r="A893" s="1"/>
    </row>
    <row r="894" spans="1:1" ht="13.2" x14ac:dyDescent="0.25">
      <c r="A894" s="1"/>
    </row>
    <row r="895" spans="1:1" ht="13.2" x14ac:dyDescent="0.25">
      <c r="A895" s="1"/>
    </row>
    <row r="896" spans="1:1" ht="13.2" x14ac:dyDescent="0.25">
      <c r="A896" s="1"/>
    </row>
    <row r="897" spans="1:1" ht="13.2" x14ac:dyDescent="0.25">
      <c r="A897" s="1"/>
    </row>
    <row r="898" spans="1:1" ht="13.2" x14ac:dyDescent="0.25">
      <c r="A898" s="1"/>
    </row>
    <row r="899" spans="1:1" ht="13.2" x14ac:dyDescent="0.25">
      <c r="A899" s="1"/>
    </row>
    <row r="900" spans="1:1" ht="13.2" x14ac:dyDescent="0.25">
      <c r="A900" s="1"/>
    </row>
    <row r="901" spans="1:1" ht="13.2" x14ac:dyDescent="0.25">
      <c r="A901" s="1"/>
    </row>
    <row r="902" spans="1:1" ht="13.2" x14ac:dyDescent="0.25">
      <c r="A902" s="1"/>
    </row>
    <row r="903" spans="1:1" ht="13.2" x14ac:dyDescent="0.25">
      <c r="A903" s="1"/>
    </row>
    <row r="904" spans="1:1" ht="13.2" x14ac:dyDescent="0.25">
      <c r="A904" s="1"/>
    </row>
    <row r="905" spans="1:1" ht="13.2" x14ac:dyDescent="0.25">
      <c r="A905" s="1"/>
    </row>
    <row r="906" spans="1:1" ht="13.2" x14ac:dyDescent="0.25">
      <c r="A906" s="1"/>
    </row>
    <row r="907" spans="1:1" ht="13.2" x14ac:dyDescent="0.25">
      <c r="A907" s="1"/>
    </row>
    <row r="908" spans="1:1" ht="13.2" x14ac:dyDescent="0.25">
      <c r="A908" s="1"/>
    </row>
    <row r="909" spans="1:1" ht="13.2" x14ac:dyDescent="0.25">
      <c r="A909" s="1"/>
    </row>
    <row r="910" spans="1:1" ht="13.2" x14ac:dyDescent="0.25">
      <c r="A910" s="1"/>
    </row>
    <row r="911" spans="1:1" ht="13.2" x14ac:dyDescent="0.25">
      <c r="A911" s="1"/>
    </row>
    <row r="912" spans="1:1" ht="13.2" x14ac:dyDescent="0.25">
      <c r="A912" s="1"/>
    </row>
    <row r="913" spans="1:1" ht="13.2" x14ac:dyDescent="0.25">
      <c r="A913" s="1"/>
    </row>
    <row r="914" spans="1:1" ht="13.2" x14ac:dyDescent="0.25">
      <c r="A914" s="1"/>
    </row>
    <row r="915" spans="1:1" ht="13.2" x14ac:dyDescent="0.25">
      <c r="A915" s="1"/>
    </row>
    <row r="916" spans="1:1" ht="13.2" x14ac:dyDescent="0.25">
      <c r="A916" s="1"/>
    </row>
    <row r="917" spans="1:1" ht="13.2" x14ac:dyDescent="0.25">
      <c r="A917" s="1"/>
    </row>
    <row r="918" spans="1:1" ht="13.2" x14ac:dyDescent="0.25">
      <c r="A918" s="1"/>
    </row>
    <row r="919" spans="1:1" ht="13.2" x14ac:dyDescent="0.25">
      <c r="A919" s="1"/>
    </row>
    <row r="920" spans="1:1" ht="13.2" x14ac:dyDescent="0.25">
      <c r="A920" s="1"/>
    </row>
    <row r="921" spans="1:1" ht="13.2" x14ac:dyDescent="0.25">
      <c r="A921" s="1"/>
    </row>
    <row r="922" spans="1:1" ht="13.2" x14ac:dyDescent="0.25">
      <c r="A922" s="1"/>
    </row>
    <row r="923" spans="1:1" ht="13.2" x14ac:dyDescent="0.25">
      <c r="A923" s="1"/>
    </row>
    <row r="924" spans="1:1" ht="13.2" x14ac:dyDescent="0.25">
      <c r="A924" s="1"/>
    </row>
    <row r="925" spans="1:1" ht="13.2" x14ac:dyDescent="0.25">
      <c r="A925" s="1"/>
    </row>
    <row r="926" spans="1:1" ht="13.2" x14ac:dyDescent="0.25">
      <c r="A926" s="1"/>
    </row>
    <row r="927" spans="1:1" ht="13.2" x14ac:dyDescent="0.25">
      <c r="A927" s="1"/>
    </row>
    <row r="928" spans="1:1" ht="13.2" x14ac:dyDescent="0.25">
      <c r="A928" s="1"/>
    </row>
    <row r="929" spans="1:1" ht="13.2" x14ac:dyDescent="0.25">
      <c r="A929" s="1"/>
    </row>
    <row r="930" spans="1:1" ht="13.2" x14ac:dyDescent="0.25">
      <c r="A930" s="1"/>
    </row>
    <row r="931" spans="1:1" ht="13.2" x14ac:dyDescent="0.25">
      <c r="A931" s="1"/>
    </row>
    <row r="932" spans="1:1" ht="13.2" x14ac:dyDescent="0.25">
      <c r="A932" s="1"/>
    </row>
    <row r="933" spans="1:1" ht="13.2" x14ac:dyDescent="0.25">
      <c r="A933" s="1"/>
    </row>
    <row r="934" spans="1:1" ht="13.2" x14ac:dyDescent="0.25">
      <c r="A934" s="1"/>
    </row>
    <row r="935" spans="1:1" ht="13.2" x14ac:dyDescent="0.25">
      <c r="A935" s="1"/>
    </row>
    <row r="936" spans="1:1" ht="13.2" x14ac:dyDescent="0.25">
      <c r="A936" s="1"/>
    </row>
    <row r="937" spans="1:1" ht="13.2" x14ac:dyDescent="0.25">
      <c r="A937" s="1"/>
    </row>
    <row r="938" spans="1:1" ht="13.2" x14ac:dyDescent="0.25">
      <c r="A938" s="1"/>
    </row>
    <row r="939" spans="1:1" ht="13.2" x14ac:dyDescent="0.25">
      <c r="A939" s="1"/>
    </row>
    <row r="940" spans="1:1" ht="13.2" x14ac:dyDescent="0.25">
      <c r="A940" s="1"/>
    </row>
    <row r="941" spans="1:1" ht="13.2" x14ac:dyDescent="0.25">
      <c r="A941" s="1"/>
    </row>
    <row r="942" spans="1:1" ht="13.2" x14ac:dyDescent="0.25">
      <c r="A942" s="1"/>
    </row>
    <row r="943" spans="1:1" ht="13.2" x14ac:dyDescent="0.25">
      <c r="A943" s="1"/>
    </row>
    <row r="944" spans="1:1" ht="13.2" x14ac:dyDescent="0.25">
      <c r="A944" s="1"/>
    </row>
    <row r="945" spans="1:1" ht="13.2" x14ac:dyDescent="0.25">
      <c r="A945" s="1"/>
    </row>
    <row r="946" spans="1:1" ht="13.2" x14ac:dyDescent="0.25">
      <c r="A946" s="1"/>
    </row>
    <row r="947" spans="1:1" ht="13.2" x14ac:dyDescent="0.25">
      <c r="A947" s="1"/>
    </row>
    <row r="948" spans="1:1" ht="13.2" x14ac:dyDescent="0.25">
      <c r="A948" s="1"/>
    </row>
    <row r="949" spans="1:1" ht="13.2" x14ac:dyDescent="0.25">
      <c r="A949" s="1"/>
    </row>
    <row r="950" spans="1:1" ht="13.2" x14ac:dyDescent="0.25">
      <c r="A950" s="1"/>
    </row>
    <row r="951" spans="1:1" ht="13.2" x14ac:dyDescent="0.25">
      <c r="A951" s="1"/>
    </row>
    <row r="952" spans="1:1" ht="13.2" x14ac:dyDescent="0.25">
      <c r="A952" s="1"/>
    </row>
    <row r="953" spans="1:1" ht="13.2" x14ac:dyDescent="0.25">
      <c r="A953" s="1"/>
    </row>
    <row r="954" spans="1:1" ht="13.2" x14ac:dyDescent="0.25">
      <c r="A954" s="1"/>
    </row>
    <row r="955" spans="1:1" ht="13.2" x14ac:dyDescent="0.25">
      <c r="A955" s="1"/>
    </row>
    <row r="956" spans="1:1" ht="13.2" x14ac:dyDescent="0.25">
      <c r="A956" s="1"/>
    </row>
    <row r="957" spans="1:1" ht="13.2" x14ac:dyDescent="0.25">
      <c r="A957" s="1"/>
    </row>
    <row r="958" spans="1:1" ht="13.2" x14ac:dyDescent="0.25">
      <c r="A958" s="1"/>
    </row>
    <row r="959" spans="1:1" ht="13.2" x14ac:dyDescent="0.25">
      <c r="A959" s="1"/>
    </row>
    <row r="960" spans="1:1" ht="13.2" x14ac:dyDescent="0.25">
      <c r="A960" s="1"/>
    </row>
    <row r="961" spans="1:1" ht="13.2" x14ac:dyDescent="0.25">
      <c r="A961" s="1"/>
    </row>
    <row r="962" spans="1:1" ht="13.2" x14ac:dyDescent="0.25">
      <c r="A962" s="1"/>
    </row>
    <row r="963" spans="1:1" ht="13.2" x14ac:dyDescent="0.25">
      <c r="A963" s="1"/>
    </row>
    <row r="964" spans="1:1" ht="13.2" x14ac:dyDescent="0.25">
      <c r="A964" s="1"/>
    </row>
    <row r="965" spans="1:1" ht="13.2" x14ac:dyDescent="0.25">
      <c r="A965" s="1"/>
    </row>
    <row r="966" spans="1:1" ht="13.2" x14ac:dyDescent="0.25">
      <c r="A966" s="1"/>
    </row>
    <row r="967" spans="1:1" ht="13.2" x14ac:dyDescent="0.25">
      <c r="A967" s="1"/>
    </row>
    <row r="968" spans="1:1" ht="13.2" x14ac:dyDescent="0.25">
      <c r="A968" s="1"/>
    </row>
    <row r="969" spans="1:1" ht="13.2" x14ac:dyDescent="0.25">
      <c r="A969" s="1"/>
    </row>
    <row r="970" spans="1:1" ht="13.2" x14ac:dyDescent="0.25">
      <c r="A970" s="1"/>
    </row>
    <row r="971" spans="1:1" ht="13.2" x14ac:dyDescent="0.25">
      <c r="A971" s="1"/>
    </row>
    <row r="972" spans="1:1" ht="13.2" x14ac:dyDescent="0.25">
      <c r="A972" s="1"/>
    </row>
    <row r="973" spans="1:1" ht="13.2" x14ac:dyDescent="0.25">
      <c r="A973" s="1"/>
    </row>
    <row r="974" spans="1:1" ht="13.2" x14ac:dyDescent="0.25">
      <c r="A974" s="1"/>
    </row>
    <row r="975" spans="1:1" ht="13.2" x14ac:dyDescent="0.25">
      <c r="A975" s="1"/>
    </row>
    <row r="976" spans="1:1" ht="13.2" x14ac:dyDescent="0.25">
      <c r="A976" s="1"/>
    </row>
    <row r="977" spans="1:1" ht="13.2" x14ac:dyDescent="0.25">
      <c r="A977" s="1"/>
    </row>
    <row r="978" spans="1:1" ht="13.2" x14ac:dyDescent="0.25">
      <c r="A978" s="1"/>
    </row>
    <row r="979" spans="1:1" ht="13.2" x14ac:dyDescent="0.25">
      <c r="A979" s="1"/>
    </row>
    <row r="980" spans="1:1" ht="13.2" x14ac:dyDescent="0.25">
      <c r="A980" s="1"/>
    </row>
    <row r="981" spans="1:1" ht="13.2" x14ac:dyDescent="0.25">
      <c r="A981" s="1"/>
    </row>
    <row r="982" spans="1:1" ht="13.2" x14ac:dyDescent="0.25">
      <c r="A982" s="1"/>
    </row>
    <row r="983" spans="1:1" ht="13.2" x14ac:dyDescent="0.25">
      <c r="A983" s="1"/>
    </row>
    <row r="984" spans="1:1" ht="13.2" x14ac:dyDescent="0.25">
      <c r="A984" s="1"/>
    </row>
    <row r="985" spans="1:1" ht="13.2" x14ac:dyDescent="0.25">
      <c r="A985" s="1"/>
    </row>
    <row r="986" spans="1:1" ht="13.2" x14ac:dyDescent="0.25">
      <c r="A986" s="1"/>
    </row>
    <row r="987" spans="1:1" ht="13.2" x14ac:dyDescent="0.25">
      <c r="A987" s="1"/>
    </row>
    <row r="988" spans="1:1" ht="13.2" x14ac:dyDescent="0.25">
      <c r="A988" s="1"/>
    </row>
    <row r="989" spans="1:1" ht="13.2" x14ac:dyDescent="0.25">
      <c r="A989" s="1"/>
    </row>
    <row r="990" spans="1:1" ht="13.2" x14ac:dyDescent="0.25">
      <c r="A990" s="1"/>
    </row>
    <row r="991" spans="1:1" ht="13.2" x14ac:dyDescent="0.25">
      <c r="A991" s="1"/>
    </row>
    <row r="992" spans="1:1" ht="13.2" x14ac:dyDescent="0.25">
      <c r="A992" s="1"/>
    </row>
    <row r="993" spans="1:1" ht="13.2" x14ac:dyDescent="0.25">
      <c r="A993" s="1"/>
    </row>
    <row r="994" spans="1:1" ht="13.2" x14ac:dyDescent="0.25">
      <c r="A994" s="1"/>
    </row>
    <row r="995" spans="1:1" ht="13.2" x14ac:dyDescent="0.25">
      <c r="A995" s="1"/>
    </row>
    <row r="996" spans="1:1" ht="13.2" x14ac:dyDescent="0.25">
      <c r="A996" s="1"/>
    </row>
    <row r="997" spans="1:1" ht="13.2" x14ac:dyDescent="0.25">
      <c r="A997" s="1"/>
    </row>
    <row r="998" spans="1:1" ht="13.2" x14ac:dyDescent="0.25">
      <c r="A998" s="1"/>
    </row>
    <row r="999" spans="1:1" ht="13.2" x14ac:dyDescent="0.25">
      <c r="A999" s="1"/>
    </row>
    <row r="1000" spans="1:1" ht="13.2" x14ac:dyDescent="0.25">
      <c r="A1000" s="1"/>
    </row>
  </sheetData>
  <mergeCells count="2">
    <mergeCell ref="C2:E2"/>
    <mergeCell ref="G2:H2"/>
  </mergeCells>
  <conditionalFormatting sqref="N4:N9">
    <cfRule type="cellIs" dxfId="0" priority="1" operator="lessThanOr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2.6640625" defaultRowHeight="15" customHeight="1" x14ac:dyDescent="0.25"/>
  <cols>
    <col min="1" max="1" width="26.88671875" customWidth="1"/>
    <col min="2" max="2" width="8.88671875" customWidth="1"/>
    <col min="3" max="3" width="10" customWidth="1"/>
    <col min="4" max="4" width="8.88671875" customWidth="1"/>
    <col min="5" max="5" width="10.6640625" customWidth="1"/>
    <col min="6" max="6" width="10.77734375" customWidth="1"/>
    <col min="7" max="13" width="8.88671875" customWidth="1"/>
    <col min="14" max="14" width="12.44140625" customWidth="1"/>
    <col min="15" max="15" width="10.44140625" customWidth="1"/>
    <col min="16" max="16" width="15.88671875" customWidth="1"/>
    <col min="17" max="17" width="16.109375" customWidth="1"/>
    <col min="18" max="18" width="19" customWidth="1"/>
    <col min="19" max="19" width="15.88671875" customWidth="1"/>
    <col min="20" max="26" width="8.6640625" customWidth="1"/>
  </cols>
  <sheetData>
    <row r="1" spans="1:26" ht="12.75" customHeight="1" x14ac:dyDescent="0.25">
      <c r="A1" s="10"/>
      <c r="B1" s="10" t="s">
        <v>17</v>
      </c>
      <c r="C1" s="10" t="s">
        <v>18</v>
      </c>
      <c r="D1" s="10" t="s">
        <v>20</v>
      </c>
      <c r="E1" s="10" t="s">
        <v>22</v>
      </c>
      <c r="F1" s="10" t="s">
        <v>25</v>
      </c>
      <c r="G1" s="10" t="s">
        <v>27</v>
      </c>
      <c r="H1" s="10" t="s">
        <v>30</v>
      </c>
      <c r="I1" s="10" t="s">
        <v>31</v>
      </c>
      <c r="J1" s="10" t="s">
        <v>33</v>
      </c>
      <c r="K1" s="10" t="s">
        <v>36</v>
      </c>
      <c r="L1" s="10" t="s">
        <v>38</v>
      </c>
      <c r="M1" s="10" t="s">
        <v>39</v>
      </c>
      <c r="N1" s="10" t="s">
        <v>41</v>
      </c>
      <c r="O1" s="10" t="s">
        <v>42</v>
      </c>
      <c r="P1" s="10" t="s">
        <v>43</v>
      </c>
      <c r="Q1" s="10" t="s">
        <v>44</v>
      </c>
      <c r="R1" s="10" t="s">
        <v>45</v>
      </c>
      <c r="S1" s="10" t="s">
        <v>46</v>
      </c>
      <c r="T1" s="19"/>
      <c r="U1" s="19"/>
      <c r="V1" s="19"/>
      <c r="W1" s="19"/>
      <c r="X1" s="19"/>
      <c r="Y1" s="19"/>
      <c r="Z1" s="19"/>
    </row>
    <row r="2" spans="1:26" ht="12.7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7"/>
      <c r="U2" s="27"/>
      <c r="V2" s="27"/>
      <c r="W2" s="27"/>
      <c r="X2" s="27"/>
      <c r="Y2" s="27"/>
      <c r="Z2" s="27"/>
    </row>
    <row r="3" spans="1:26" ht="12.7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7"/>
      <c r="U3" s="27"/>
      <c r="V3" s="27"/>
      <c r="W3" s="27"/>
      <c r="X3" s="27"/>
      <c r="Y3" s="27"/>
      <c r="Z3" s="27"/>
    </row>
    <row r="4" spans="1:26" ht="12.75" customHeight="1" x14ac:dyDescent="0.25">
      <c r="A4" s="23" t="s">
        <v>47</v>
      </c>
      <c r="B4" s="23">
        <v>0</v>
      </c>
      <c r="C4" s="23">
        <v>14</v>
      </c>
      <c r="D4" s="23">
        <v>16</v>
      </c>
      <c r="E4" s="23">
        <v>13</v>
      </c>
      <c r="F4" s="23">
        <v>11</v>
      </c>
      <c r="G4" s="23">
        <v>14</v>
      </c>
      <c r="H4" s="23">
        <v>15</v>
      </c>
      <c r="I4" s="23">
        <v>15</v>
      </c>
      <c r="J4" s="23">
        <v>17</v>
      </c>
      <c r="K4" s="23">
        <v>15</v>
      </c>
      <c r="L4" s="23"/>
      <c r="M4" s="23">
        <f>SUM(B4:L4)</f>
        <v>130</v>
      </c>
      <c r="N4" s="23">
        <f>O23</f>
        <v>6</v>
      </c>
      <c r="O4" s="23">
        <f>M4*N4</f>
        <v>780</v>
      </c>
      <c r="P4" s="23">
        <v>11</v>
      </c>
      <c r="Q4" s="23">
        <f>SUM(O4:P4)</f>
        <v>791</v>
      </c>
      <c r="R4" s="23">
        <v>450</v>
      </c>
      <c r="S4" s="23">
        <f>SUM(R4-Q4)</f>
        <v>-341</v>
      </c>
      <c r="T4" s="27">
        <f>S4*60</f>
        <v>-20460</v>
      </c>
      <c r="U4" s="27"/>
      <c r="V4" s="27"/>
      <c r="W4" s="27"/>
      <c r="X4" s="27"/>
      <c r="Y4" s="27"/>
      <c r="Z4" s="27"/>
    </row>
    <row r="5" spans="1:26" ht="12.7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7"/>
      <c r="U5" s="27"/>
      <c r="V5" s="27"/>
      <c r="W5" s="27"/>
      <c r="X5" s="27"/>
      <c r="Y5" s="27"/>
      <c r="Z5" s="27"/>
    </row>
    <row r="6" spans="1:26" ht="12.75" customHeight="1" x14ac:dyDescent="0.25">
      <c r="A6" s="23" t="s">
        <v>53</v>
      </c>
      <c r="B6" s="23">
        <v>0</v>
      </c>
      <c r="C6" s="23">
        <v>14</v>
      </c>
      <c r="D6" s="23">
        <v>16</v>
      </c>
      <c r="E6" s="23">
        <v>13</v>
      </c>
      <c r="F6" s="23">
        <v>11</v>
      </c>
      <c r="G6" s="23">
        <v>14</v>
      </c>
      <c r="H6" s="23">
        <v>15</v>
      </c>
      <c r="I6" s="23">
        <v>15</v>
      </c>
      <c r="J6" s="23">
        <v>17</v>
      </c>
      <c r="K6" s="23">
        <v>15</v>
      </c>
      <c r="L6" s="23"/>
      <c r="M6" s="23">
        <f>SUM(B6:L6)</f>
        <v>130</v>
      </c>
      <c r="N6" s="23">
        <f>O24</f>
        <v>6.25</v>
      </c>
      <c r="O6" s="23">
        <f>M6*N6</f>
        <v>812.5</v>
      </c>
      <c r="P6" s="23">
        <v>11</v>
      </c>
      <c r="Q6" s="23">
        <f>SUM(O6:P6)</f>
        <v>823.5</v>
      </c>
      <c r="R6" s="23">
        <v>810</v>
      </c>
      <c r="S6" s="23">
        <f>SUM(R6-Q6)</f>
        <v>-13.5</v>
      </c>
      <c r="T6" s="27">
        <f>S6*60</f>
        <v>-810</v>
      </c>
      <c r="U6" s="27"/>
      <c r="V6" s="27"/>
      <c r="W6" s="27"/>
      <c r="X6" s="27"/>
      <c r="Y6" s="27"/>
      <c r="Z6" s="27"/>
    </row>
    <row r="7" spans="1:26" ht="12.75" customHeight="1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7"/>
      <c r="U7" s="27"/>
      <c r="V7" s="27"/>
      <c r="W7" s="27"/>
      <c r="X7" s="27"/>
      <c r="Y7" s="27"/>
      <c r="Z7" s="27"/>
    </row>
    <row r="8" spans="1:26" ht="12.75" customHeight="1" x14ac:dyDescent="0.25">
      <c r="A8" s="23" t="s">
        <v>55</v>
      </c>
      <c r="B8" s="23">
        <v>0</v>
      </c>
      <c r="C8" s="23">
        <v>15</v>
      </c>
      <c r="D8" s="23">
        <v>17</v>
      </c>
      <c r="E8" s="23">
        <v>14</v>
      </c>
      <c r="F8" s="23">
        <v>13</v>
      </c>
      <c r="G8" s="23">
        <v>15</v>
      </c>
      <c r="H8" s="23">
        <v>17</v>
      </c>
      <c r="I8" s="23">
        <v>17</v>
      </c>
      <c r="J8" s="23">
        <v>19</v>
      </c>
      <c r="K8" s="23">
        <v>17</v>
      </c>
      <c r="L8" s="23"/>
      <c r="M8" s="23">
        <f>SUM(B8:L8)</f>
        <v>144</v>
      </c>
      <c r="N8" s="23">
        <f>O25</f>
        <v>6.25</v>
      </c>
      <c r="O8" s="23">
        <f>M8*N8</f>
        <v>900</v>
      </c>
      <c r="P8" s="23">
        <v>11</v>
      </c>
      <c r="Q8" s="23">
        <f>SUM(O8:P8)</f>
        <v>911</v>
      </c>
      <c r="R8" s="23">
        <v>900</v>
      </c>
      <c r="S8" s="23">
        <f>SUM(R8-Q8)</f>
        <v>-11</v>
      </c>
      <c r="T8" s="27">
        <f>S8*60</f>
        <v>-660</v>
      </c>
      <c r="U8" s="27"/>
      <c r="V8" s="27"/>
      <c r="W8" s="27"/>
      <c r="X8" s="27"/>
      <c r="Y8" s="27"/>
      <c r="Z8" s="27"/>
    </row>
    <row r="9" spans="1:26" ht="12.75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7"/>
      <c r="U9" s="27"/>
      <c r="V9" s="27"/>
      <c r="W9" s="27"/>
      <c r="X9" s="27"/>
      <c r="Y9" s="27"/>
      <c r="Z9" s="27"/>
    </row>
    <row r="10" spans="1:26" ht="12.75" customHeight="1" x14ac:dyDescent="0.25">
      <c r="A10" s="23" t="s">
        <v>56</v>
      </c>
      <c r="B10" s="23">
        <v>0</v>
      </c>
      <c r="C10" s="23">
        <v>15</v>
      </c>
      <c r="D10" s="23">
        <v>17</v>
      </c>
      <c r="E10" s="23">
        <v>15</v>
      </c>
      <c r="F10" s="23">
        <v>13</v>
      </c>
      <c r="G10" s="23">
        <v>15</v>
      </c>
      <c r="H10" s="23">
        <v>17</v>
      </c>
      <c r="I10" s="23">
        <v>17</v>
      </c>
      <c r="J10" s="23">
        <v>19</v>
      </c>
      <c r="K10" s="23">
        <v>17</v>
      </c>
      <c r="L10" s="23"/>
      <c r="M10" s="23">
        <f>SUM(B10:L10)</f>
        <v>145</v>
      </c>
      <c r="N10" s="23">
        <f>O26</f>
        <v>6.4169999999999998</v>
      </c>
      <c r="O10" s="23">
        <f>M10*N10</f>
        <v>930.46499999999992</v>
      </c>
      <c r="P10" s="23">
        <v>11</v>
      </c>
      <c r="Q10" s="23">
        <f>SUM(O10:P10)</f>
        <v>941.46499999999992</v>
      </c>
      <c r="R10" s="23">
        <v>900</v>
      </c>
      <c r="S10" s="23">
        <f>SUM(R10-Q10)</f>
        <v>-41.464999999999918</v>
      </c>
      <c r="T10" s="27">
        <f>S10*60</f>
        <v>-2487.8999999999951</v>
      </c>
      <c r="U10" s="27"/>
      <c r="V10" s="27"/>
      <c r="W10" s="27"/>
      <c r="X10" s="27"/>
      <c r="Y10" s="27"/>
      <c r="Z10" s="27"/>
    </row>
    <row r="11" spans="1:26" ht="12.75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7"/>
      <c r="U11" s="27"/>
      <c r="V11" s="27"/>
      <c r="W11" s="27"/>
      <c r="X11" s="27"/>
      <c r="Y11" s="27"/>
      <c r="Z11" s="27"/>
    </row>
    <row r="12" spans="1:26" ht="12.75" customHeight="1" x14ac:dyDescent="0.25">
      <c r="A12" s="23" t="s">
        <v>57</v>
      </c>
      <c r="B12" s="23">
        <v>0</v>
      </c>
      <c r="C12" s="23">
        <v>17</v>
      </c>
      <c r="D12" s="23">
        <v>20</v>
      </c>
      <c r="E12" s="23">
        <v>15</v>
      </c>
      <c r="F12" s="23">
        <v>15</v>
      </c>
      <c r="G12" s="23">
        <v>18</v>
      </c>
      <c r="H12" s="23">
        <v>19</v>
      </c>
      <c r="I12" s="23">
        <v>18</v>
      </c>
      <c r="J12" s="23">
        <v>22</v>
      </c>
      <c r="K12" s="23">
        <v>19</v>
      </c>
      <c r="L12" s="23"/>
      <c r="M12" s="23">
        <f>SUM(B12:L12)</f>
        <v>163</v>
      </c>
      <c r="N12" s="23">
        <f>O26</f>
        <v>6.4169999999999998</v>
      </c>
      <c r="O12" s="23">
        <f>M12*N12</f>
        <v>1045.971</v>
      </c>
      <c r="P12" s="23">
        <v>11</v>
      </c>
      <c r="Q12" s="23">
        <f>SUM(O12:P12)</f>
        <v>1056.971</v>
      </c>
      <c r="R12" s="23">
        <v>990</v>
      </c>
      <c r="S12" s="23">
        <f>SUM(R12-Q12)</f>
        <v>-66.971000000000004</v>
      </c>
      <c r="T12" s="27">
        <f>S12*60</f>
        <v>-4018.26</v>
      </c>
      <c r="U12" s="27"/>
      <c r="V12" s="27"/>
      <c r="W12" s="27"/>
      <c r="X12" s="27"/>
      <c r="Y12" s="27"/>
      <c r="Z12" s="27"/>
    </row>
    <row r="13" spans="1:26" ht="12.75" customHeight="1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7"/>
      <c r="U13" s="27"/>
      <c r="V13" s="27"/>
      <c r="W13" s="27"/>
      <c r="X13" s="27"/>
      <c r="Y13" s="27"/>
      <c r="Z13" s="27"/>
    </row>
    <row r="14" spans="1:26" ht="12.75" customHeight="1" x14ac:dyDescent="0.25">
      <c r="A14" s="23" t="s">
        <v>58</v>
      </c>
      <c r="B14" s="23">
        <v>0</v>
      </c>
      <c r="C14" s="23">
        <v>17</v>
      </c>
      <c r="D14" s="23">
        <v>20</v>
      </c>
      <c r="E14" s="23">
        <v>16</v>
      </c>
      <c r="F14" s="23">
        <v>15</v>
      </c>
      <c r="G14" s="23">
        <v>18</v>
      </c>
      <c r="H14" s="23">
        <v>19</v>
      </c>
      <c r="I14" s="23">
        <v>18</v>
      </c>
      <c r="J14" s="23">
        <v>22</v>
      </c>
      <c r="K14" s="23">
        <v>16</v>
      </c>
      <c r="L14" s="23"/>
      <c r="M14" s="23">
        <f>SUM(B14:L14)</f>
        <v>161</v>
      </c>
      <c r="N14" s="23">
        <f>O26</f>
        <v>6.4169999999999998</v>
      </c>
      <c r="O14" s="23">
        <f>M14*N14</f>
        <v>1033.1369999999999</v>
      </c>
      <c r="P14" s="23">
        <v>11</v>
      </c>
      <c r="Q14" s="23">
        <f>SUM(O14:P14)</f>
        <v>1044.1369999999999</v>
      </c>
      <c r="R14" s="23">
        <v>900</v>
      </c>
      <c r="S14" s="23">
        <f>SUM(R14-Q14)</f>
        <v>-144.13699999999994</v>
      </c>
      <c r="T14" s="27">
        <f>S14*60</f>
        <v>-8648.2199999999975</v>
      </c>
      <c r="U14" s="27"/>
      <c r="V14" s="27"/>
      <c r="W14" s="27"/>
      <c r="X14" s="27"/>
      <c r="Y14" s="27"/>
      <c r="Z14" s="27"/>
    </row>
    <row r="15" spans="1:26" ht="12.7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7"/>
      <c r="U15" s="27"/>
      <c r="V15" s="27"/>
      <c r="W15" s="27"/>
      <c r="X15" s="27"/>
      <c r="Y15" s="27"/>
      <c r="Z15" s="27"/>
    </row>
    <row r="16" spans="1:26" ht="12.75" customHeight="1" x14ac:dyDescent="0.25">
      <c r="A16" s="23" t="s">
        <v>61</v>
      </c>
      <c r="B16" s="23">
        <v>6</v>
      </c>
      <c r="C16" s="23">
        <v>22</v>
      </c>
      <c r="D16" s="23">
        <v>22</v>
      </c>
      <c r="E16" s="23">
        <v>17</v>
      </c>
      <c r="F16" s="23">
        <v>15</v>
      </c>
      <c r="G16" s="23">
        <v>21</v>
      </c>
      <c r="H16" s="23">
        <v>20</v>
      </c>
      <c r="I16" s="23">
        <v>18</v>
      </c>
      <c r="J16" s="23">
        <v>22</v>
      </c>
      <c r="K16" s="23">
        <v>21</v>
      </c>
      <c r="L16" s="23">
        <v>6</v>
      </c>
      <c r="M16" s="23">
        <f>SUM(B16:L16)</f>
        <v>190</v>
      </c>
      <c r="N16" s="23"/>
      <c r="O16" s="23"/>
      <c r="P16" s="23"/>
      <c r="Q16" s="23"/>
      <c r="R16" s="23"/>
      <c r="S16" s="23"/>
      <c r="T16" s="27"/>
      <c r="U16" s="27"/>
      <c r="V16" s="27"/>
      <c r="W16" s="27"/>
      <c r="X16" s="27"/>
      <c r="Y16" s="27"/>
      <c r="Z16" s="27"/>
    </row>
    <row r="17" spans="1:26" ht="12.75" customHeight="1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7"/>
      <c r="U17" s="27"/>
      <c r="V17" s="27"/>
      <c r="W17" s="27"/>
      <c r="X17" s="27"/>
      <c r="Y17" s="27"/>
      <c r="Z17" s="27"/>
    </row>
    <row r="18" spans="1:26" ht="12.75" customHeight="1" x14ac:dyDescent="0.25">
      <c r="A18" s="23" t="s">
        <v>62</v>
      </c>
      <c r="B18" s="23">
        <v>21</v>
      </c>
      <c r="C18" s="23">
        <v>22</v>
      </c>
      <c r="D18" s="23">
        <v>22</v>
      </c>
      <c r="E18" s="23">
        <v>17</v>
      </c>
      <c r="F18" s="23">
        <v>15</v>
      </c>
      <c r="G18" s="23">
        <v>21</v>
      </c>
      <c r="H18" s="23">
        <v>20</v>
      </c>
      <c r="I18" s="23">
        <v>18</v>
      </c>
      <c r="J18" s="23">
        <v>22</v>
      </c>
      <c r="K18" s="23">
        <v>21</v>
      </c>
      <c r="L18" s="23">
        <v>11</v>
      </c>
      <c r="M18" s="23">
        <f>SUM(B18:L18)</f>
        <v>210</v>
      </c>
      <c r="N18" s="23"/>
      <c r="O18" s="23"/>
      <c r="P18" s="23"/>
      <c r="Q18" s="23"/>
      <c r="R18" s="23"/>
      <c r="S18" s="23"/>
      <c r="T18" s="27"/>
      <c r="U18" s="27"/>
      <c r="V18" s="27"/>
      <c r="W18" s="27"/>
      <c r="X18" s="27"/>
      <c r="Y18" s="27"/>
      <c r="Z18" s="27"/>
    </row>
    <row r="19" spans="1:26" ht="12.75" customHeight="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2.75" customHeight="1" x14ac:dyDescent="0.25">
      <c r="A20" s="27"/>
      <c r="B20" s="27"/>
      <c r="C20" s="27"/>
      <c r="D20" s="27">
        <v>34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60"/>
      <c r="W20" s="27"/>
      <c r="X20" s="27"/>
      <c r="Y20" s="27"/>
      <c r="Z20" s="27"/>
    </row>
    <row r="21" spans="1:26" ht="12.75" customHeight="1" x14ac:dyDescent="0.25">
      <c r="A21" s="27"/>
      <c r="D21" s="15">
        <v>18</v>
      </c>
      <c r="E21" s="3" t="s">
        <v>63</v>
      </c>
      <c r="F21" s="5"/>
      <c r="G21" s="5"/>
      <c r="H21" s="5"/>
      <c r="I21" s="5"/>
      <c r="J21" s="5"/>
      <c r="K21" s="5"/>
      <c r="L21" s="5" t="s">
        <v>64</v>
      </c>
      <c r="M21" s="61"/>
      <c r="N21" s="61"/>
      <c r="O21" s="239" t="s">
        <v>65</v>
      </c>
      <c r="P21" s="220"/>
      <c r="Q21" s="220"/>
      <c r="R21" s="220"/>
      <c r="S21" s="221"/>
      <c r="T21" s="27"/>
      <c r="U21" s="64" t="s">
        <v>67</v>
      </c>
      <c r="V21" s="67" t="s">
        <v>63</v>
      </c>
      <c r="W21" s="68"/>
      <c r="X21" s="27"/>
      <c r="Y21" s="27"/>
      <c r="Z21" s="27"/>
    </row>
    <row r="22" spans="1:26" ht="12.75" customHeight="1" x14ac:dyDescent="0.25">
      <c r="A22" s="70"/>
      <c r="B22" s="14" t="s">
        <v>68</v>
      </c>
      <c r="C22" s="14" t="s">
        <v>69</v>
      </c>
      <c r="D22" s="72" t="s">
        <v>70</v>
      </c>
      <c r="E22" s="9" t="s">
        <v>12</v>
      </c>
      <c r="F22" s="9" t="s">
        <v>15</v>
      </c>
      <c r="G22" s="12" t="s">
        <v>16</v>
      </c>
      <c r="H22" s="9" t="s">
        <v>19</v>
      </c>
      <c r="I22" s="9" t="s">
        <v>21</v>
      </c>
      <c r="J22" s="14" t="s">
        <v>24</v>
      </c>
      <c r="K22" s="14" t="s">
        <v>29</v>
      </c>
      <c r="L22" s="14" t="s">
        <v>71</v>
      </c>
      <c r="M22" s="14" t="s">
        <v>72</v>
      </c>
      <c r="N22" s="14" t="s">
        <v>39</v>
      </c>
      <c r="O22" s="73" t="s">
        <v>29</v>
      </c>
      <c r="P22" s="74" t="s">
        <v>24</v>
      </c>
      <c r="Q22" s="74" t="s">
        <v>73</v>
      </c>
      <c r="R22" s="74" t="s">
        <v>74</v>
      </c>
      <c r="S22" s="74" t="s">
        <v>71</v>
      </c>
      <c r="T22" s="18" t="s">
        <v>40</v>
      </c>
      <c r="U22" s="76" t="s">
        <v>75</v>
      </c>
      <c r="V22" s="77" t="s">
        <v>75</v>
      </c>
      <c r="W22" s="68"/>
      <c r="X22" s="27"/>
      <c r="Y22" s="27"/>
      <c r="Z22" s="27"/>
    </row>
    <row r="23" spans="1:26" ht="12.75" customHeight="1" x14ac:dyDescent="0.25">
      <c r="A23" s="78" t="s">
        <v>9</v>
      </c>
      <c r="B23" s="79">
        <v>133</v>
      </c>
      <c r="C23" s="79">
        <v>0</v>
      </c>
      <c r="D23" s="80">
        <f t="shared" ref="D23:D28" si="0">B23-C23+$D$21</f>
        <v>151</v>
      </c>
      <c r="E23" s="81">
        <v>0.35416666666666669</v>
      </c>
      <c r="F23" s="24">
        <v>30</v>
      </c>
      <c r="G23" s="25">
        <v>30</v>
      </c>
      <c r="H23" s="24">
        <v>0</v>
      </c>
      <c r="I23" s="81">
        <v>0.64583333333333337</v>
      </c>
      <c r="J23" s="35">
        <f t="shared" ref="J23:J28" si="1">(I23-E23)*24*60-F23-G23-H23</f>
        <v>360</v>
      </c>
      <c r="K23" s="38">
        <f t="shared" ref="K23:K28" si="2">J23/60</f>
        <v>6</v>
      </c>
      <c r="L23" s="87">
        <f t="shared" ref="L23:L28" si="3">K23*(IF($L$21="R",D23,B23))</f>
        <v>906</v>
      </c>
      <c r="M23" s="87">
        <v>11</v>
      </c>
      <c r="N23" s="89">
        <f t="shared" ref="N23:N28" si="4">M23+L23</f>
        <v>917</v>
      </c>
      <c r="O23" s="41">
        <v>6</v>
      </c>
      <c r="P23" s="79">
        <f t="shared" ref="P23:P28" si="5">O23*60</f>
        <v>360</v>
      </c>
      <c r="Q23" s="15">
        <f>O23*M4</f>
        <v>780</v>
      </c>
      <c r="R23" s="15">
        <v>11</v>
      </c>
      <c r="S23" s="15">
        <f t="shared" ref="S23:S28" si="6">Q23+R23</f>
        <v>791</v>
      </c>
      <c r="T23" s="41">
        <v>450</v>
      </c>
      <c r="U23" s="90">
        <f t="shared" ref="U23:U28" si="7">S23-T23</f>
        <v>341</v>
      </c>
      <c r="V23" s="91">
        <f t="shared" ref="V23:V29" si="8">N23-T23</f>
        <v>467</v>
      </c>
      <c r="W23" s="68">
        <v>34</v>
      </c>
      <c r="X23" s="27">
        <f t="shared" ref="X23:X28" si="9">V23/W23</f>
        <v>13.735294117647058</v>
      </c>
      <c r="Y23" s="27"/>
      <c r="Z23" s="27"/>
    </row>
    <row r="24" spans="1:26" ht="12.75" customHeight="1" x14ac:dyDescent="0.25">
      <c r="A24" s="92">
        <v>46025</v>
      </c>
      <c r="B24" s="79">
        <v>133</v>
      </c>
      <c r="C24" s="79">
        <v>0</v>
      </c>
      <c r="D24" s="80">
        <f t="shared" si="0"/>
        <v>151</v>
      </c>
      <c r="E24" s="94">
        <f t="shared" ref="E24:E28" si="10">E23</f>
        <v>0.35416666666666669</v>
      </c>
      <c r="F24" s="24">
        <v>15</v>
      </c>
      <c r="G24" s="25">
        <v>30</v>
      </c>
      <c r="H24" s="24">
        <v>0</v>
      </c>
      <c r="I24" s="94">
        <f t="shared" ref="I24:I26" si="11">I23</f>
        <v>0.64583333333333337</v>
      </c>
      <c r="J24" s="35">
        <f t="shared" si="1"/>
        <v>375</v>
      </c>
      <c r="K24" s="38">
        <f t="shared" si="2"/>
        <v>6.25</v>
      </c>
      <c r="L24" s="87">
        <f t="shared" si="3"/>
        <v>943.75</v>
      </c>
      <c r="M24" s="87">
        <v>22</v>
      </c>
      <c r="N24" s="89">
        <f t="shared" si="4"/>
        <v>965.75</v>
      </c>
      <c r="O24" s="41">
        <v>6.25</v>
      </c>
      <c r="P24" s="79">
        <f t="shared" si="5"/>
        <v>375</v>
      </c>
      <c r="Q24" s="15">
        <f>O24*M6</f>
        <v>812.5</v>
      </c>
      <c r="R24" s="15">
        <v>11</v>
      </c>
      <c r="S24" s="15">
        <f t="shared" si="6"/>
        <v>823.5</v>
      </c>
      <c r="T24" s="41">
        <v>810</v>
      </c>
      <c r="U24" s="90">
        <f t="shared" si="7"/>
        <v>13.5</v>
      </c>
      <c r="V24" s="91">
        <f t="shared" si="8"/>
        <v>155.75</v>
      </c>
      <c r="W24" s="68">
        <v>34</v>
      </c>
      <c r="X24" s="27">
        <f t="shared" si="9"/>
        <v>4.5808823529411766</v>
      </c>
      <c r="Y24" s="27"/>
      <c r="Z24" s="27"/>
    </row>
    <row r="25" spans="1:26" ht="12.75" customHeight="1" x14ac:dyDescent="0.25">
      <c r="A25" s="99" t="s">
        <v>11</v>
      </c>
      <c r="B25" s="79">
        <v>147</v>
      </c>
      <c r="C25" s="79">
        <v>14</v>
      </c>
      <c r="D25" s="80">
        <f t="shared" si="0"/>
        <v>151</v>
      </c>
      <c r="E25" s="94">
        <f t="shared" si="10"/>
        <v>0.35416666666666669</v>
      </c>
      <c r="F25" s="24">
        <v>10</v>
      </c>
      <c r="G25" s="25">
        <v>28</v>
      </c>
      <c r="H25" s="24">
        <v>0</v>
      </c>
      <c r="I25" s="94">
        <f t="shared" si="11"/>
        <v>0.64583333333333337</v>
      </c>
      <c r="J25" s="35">
        <f t="shared" si="1"/>
        <v>382</v>
      </c>
      <c r="K25" s="38">
        <f t="shared" si="2"/>
        <v>6.3666666666666663</v>
      </c>
      <c r="L25" s="87">
        <f t="shared" si="3"/>
        <v>961.36666666666656</v>
      </c>
      <c r="M25" s="87">
        <v>22</v>
      </c>
      <c r="N25" s="89">
        <f t="shared" si="4"/>
        <v>983.36666666666656</v>
      </c>
      <c r="O25" s="41">
        <v>6.25</v>
      </c>
      <c r="P25" s="79">
        <f t="shared" si="5"/>
        <v>375</v>
      </c>
      <c r="Q25" s="15">
        <f>O25*M8</f>
        <v>900</v>
      </c>
      <c r="R25" s="15">
        <v>11</v>
      </c>
      <c r="S25" s="15">
        <f t="shared" si="6"/>
        <v>911</v>
      </c>
      <c r="T25" s="41">
        <v>900</v>
      </c>
      <c r="U25" s="90">
        <f t="shared" si="7"/>
        <v>11</v>
      </c>
      <c r="V25" s="103">
        <f t="shared" si="8"/>
        <v>83.366666666666561</v>
      </c>
      <c r="W25" s="68">
        <v>34</v>
      </c>
      <c r="X25" s="27">
        <f t="shared" si="9"/>
        <v>2.4519607843137226</v>
      </c>
      <c r="Y25" s="27"/>
      <c r="Z25" s="27"/>
    </row>
    <row r="26" spans="1:26" ht="12.75" customHeight="1" x14ac:dyDescent="0.25">
      <c r="A26" s="99" t="s">
        <v>23</v>
      </c>
      <c r="B26" s="79">
        <v>147</v>
      </c>
      <c r="C26" s="79">
        <v>14</v>
      </c>
      <c r="D26" s="80">
        <f t="shared" si="0"/>
        <v>151</v>
      </c>
      <c r="E26" s="94">
        <f t="shared" si="10"/>
        <v>0.35416666666666669</v>
      </c>
      <c r="F26" s="24">
        <v>0</v>
      </c>
      <c r="G26" s="25">
        <v>30</v>
      </c>
      <c r="H26" s="24">
        <v>5</v>
      </c>
      <c r="I26" s="94">
        <f t="shared" si="11"/>
        <v>0.64583333333333337</v>
      </c>
      <c r="J26" s="35">
        <f t="shared" si="1"/>
        <v>385</v>
      </c>
      <c r="K26" s="38">
        <f t="shared" si="2"/>
        <v>6.416666666666667</v>
      </c>
      <c r="L26" s="87">
        <f t="shared" si="3"/>
        <v>968.91666666666674</v>
      </c>
      <c r="M26" s="87">
        <v>22</v>
      </c>
      <c r="N26" s="89">
        <f t="shared" si="4"/>
        <v>990.91666666666674</v>
      </c>
      <c r="O26" s="41">
        <v>6.4169999999999998</v>
      </c>
      <c r="P26" s="79">
        <f t="shared" si="5"/>
        <v>385.02</v>
      </c>
      <c r="Q26" s="15">
        <f>O26*M10</f>
        <v>930.46499999999992</v>
      </c>
      <c r="R26" s="15">
        <v>11</v>
      </c>
      <c r="S26" s="15">
        <f t="shared" si="6"/>
        <v>941.46499999999992</v>
      </c>
      <c r="T26" s="41">
        <v>900</v>
      </c>
      <c r="U26" s="90">
        <f t="shared" si="7"/>
        <v>41.464999999999918</v>
      </c>
      <c r="V26" s="103">
        <f t="shared" si="8"/>
        <v>90.916666666666742</v>
      </c>
      <c r="W26" s="68">
        <v>34</v>
      </c>
      <c r="X26" s="27">
        <f t="shared" si="9"/>
        <v>2.6740196078431393</v>
      </c>
      <c r="Y26" s="27"/>
      <c r="Z26" s="27"/>
    </row>
    <row r="27" spans="1:26" ht="12.75" customHeight="1" x14ac:dyDescent="0.25">
      <c r="A27" s="99" t="s">
        <v>26</v>
      </c>
      <c r="B27" s="79">
        <v>163</v>
      </c>
      <c r="C27" s="79">
        <v>30</v>
      </c>
      <c r="D27" s="80">
        <f t="shared" si="0"/>
        <v>151</v>
      </c>
      <c r="E27" s="94">
        <f t="shared" si="10"/>
        <v>0.35416666666666669</v>
      </c>
      <c r="F27" s="24">
        <v>0</v>
      </c>
      <c r="G27" s="25">
        <f t="shared" ref="G27:I27" si="12">G26</f>
        <v>30</v>
      </c>
      <c r="H27" s="24">
        <f t="shared" si="12"/>
        <v>5</v>
      </c>
      <c r="I27" s="94">
        <f t="shared" si="12"/>
        <v>0.64583333333333337</v>
      </c>
      <c r="J27" s="35">
        <f t="shared" si="1"/>
        <v>385</v>
      </c>
      <c r="K27" s="38">
        <f t="shared" si="2"/>
        <v>6.416666666666667</v>
      </c>
      <c r="L27" s="87">
        <f t="shared" si="3"/>
        <v>968.91666666666674</v>
      </c>
      <c r="M27" s="87">
        <v>22</v>
      </c>
      <c r="N27" s="89">
        <f t="shared" si="4"/>
        <v>990.91666666666674</v>
      </c>
      <c r="O27" s="41">
        <v>6.4169999999999998</v>
      </c>
      <c r="P27" s="79">
        <f t="shared" si="5"/>
        <v>385.02</v>
      </c>
      <c r="Q27" s="15">
        <f>O27*M12</f>
        <v>1045.971</v>
      </c>
      <c r="R27" s="15">
        <v>11</v>
      </c>
      <c r="S27" s="15">
        <f t="shared" si="6"/>
        <v>1056.971</v>
      </c>
      <c r="T27" s="41">
        <v>990</v>
      </c>
      <c r="U27" s="90">
        <f t="shared" si="7"/>
        <v>66.971000000000004</v>
      </c>
      <c r="V27" s="103">
        <f t="shared" si="8"/>
        <v>0.91666666666674246</v>
      </c>
      <c r="W27" s="68">
        <v>34</v>
      </c>
      <c r="X27" s="27">
        <f t="shared" si="9"/>
        <v>2.6960784313727719E-2</v>
      </c>
      <c r="Y27" s="27"/>
      <c r="Z27" s="27"/>
    </row>
    <row r="28" spans="1:26" ht="12.75" customHeight="1" x14ac:dyDescent="0.25">
      <c r="A28" s="27">
        <v>12</v>
      </c>
      <c r="B28" s="79">
        <v>163</v>
      </c>
      <c r="C28" s="79">
        <v>30</v>
      </c>
      <c r="D28" s="80">
        <f t="shared" si="0"/>
        <v>151</v>
      </c>
      <c r="E28" s="94">
        <f t="shared" si="10"/>
        <v>0.35416666666666669</v>
      </c>
      <c r="F28" s="24">
        <v>0</v>
      </c>
      <c r="G28" s="25">
        <f t="shared" ref="G28:I28" si="13">G27</f>
        <v>30</v>
      </c>
      <c r="H28" s="24">
        <f t="shared" si="13"/>
        <v>5</v>
      </c>
      <c r="I28" s="94">
        <f t="shared" si="13"/>
        <v>0.64583333333333337</v>
      </c>
      <c r="J28" s="35">
        <f t="shared" si="1"/>
        <v>385</v>
      </c>
      <c r="K28" s="38">
        <f t="shared" si="2"/>
        <v>6.416666666666667</v>
      </c>
      <c r="L28" s="87">
        <f t="shared" si="3"/>
        <v>968.91666666666674</v>
      </c>
      <c r="M28" s="87">
        <v>22</v>
      </c>
      <c r="N28" s="89">
        <f t="shared" si="4"/>
        <v>990.91666666666674</v>
      </c>
      <c r="O28" s="41">
        <v>6.4169999999999998</v>
      </c>
      <c r="P28" s="79">
        <f t="shared" si="5"/>
        <v>385.02</v>
      </c>
      <c r="Q28" s="15">
        <f>O28*M14</f>
        <v>1033.1369999999999</v>
      </c>
      <c r="R28" s="15">
        <v>11</v>
      </c>
      <c r="S28" s="15">
        <f t="shared" si="6"/>
        <v>1044.1369999999999</v>
      </c>
      <c r="T28" s="41">
        <v>979</v>
      </c>
      <c r="U28" s="90">
        <f t="shared" si="7"/>
        <v>65.136999999999944</v>
      </c>
      <c r="V28" s="103">
        <f t="shared" si="8"/>
        <v>11.916666666666742</v>
      </c>
      <c r="W28" s="68">
        <v>32</v>
      </c>
      <c r="X28" s="27">
        <f t="shared" si="9"/>
        <v>0.3723958333333357</v>
      </c>
      <c r="Y28" s="27"/>
      <c r="Z28" s="27"/>
    </row>
    <row r="29" spans="1:26" ht="12.75" customHeight="1" x14ac:dyDescent="0.25">
      <c r="A29" s="27"/>
      <c r="B29" s="27"/>
      <c r="C29" s="27"/>
      <c r="D29" s="27">
        <v>133</v>
      </c>
      <c r="E29" s="27"/>
      <c r="F29" s="27"/>
      <c r="G29" s="27"/>
      <c r="H29" s="27"/>
      <c r="I29" s="27"/>
      <c r="N29" s="23"/>
      <c r="O29" s="27"/>
      <c r="P29" s="27"/>
      <c r="Q29" s="27"/>
      <c r="R29" s="27"/>
      <c r="S29" s="27"/>
      <c r="T29" s="27"/>
      <c r="U29" s="27"/>
      <c r="V29" s="112">
        <f t="shared" si="8"/>
        <v>0</v>
      </c>
      <c r="W29" s="27"/>
      <c r="X29" s="27"/>
      <c r="Y29" s="27"/>
      <c r="Z29" s="27"/>
    </row>
    <row r="30" spans="1:26" ht="12.75" customHeight="1" x14ac:dyDescent="0.25">
      <c r="A30" s="27"/>
      <c r="B30" s="27"/>
      <c r="C30" s="27"/>
      <c r="D30" s="27">
        <v>133</v>
      </c>
      <c r="E30" s="27"/>
      <c r="F30" s="27"/>
      <c r="G30" s="27"/>
      <c r="H30" s="27"/>
      <c r="I30" s="27"/>
      <c r="N30" s="23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2.75" customHeight="1" x14ac:dyDescent="0.25">
      <c r="A31" s="27"/>
      <c r="B31" s="27"/>
      <c r="C31" s="27"/>
      <c r="D31" s="27">
        <v>133</v>
      </c>
      <c r="E31" s="27"/>
      <c r="F31" s="27"/>
      <c r="G31" s="27"/>
      <c r="H31" s="27"/>
      <c r="I31" s="27"/>
      <c r="N31" s="23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2.75" customHeight="1" x14ac:dyDescent="0.25">
      <c r="A32" s="27"/>
      <c r="B32" s="27"/>
      <c r="C32" s="27"/>
      <c r="D32" s="27">
        <v>133</v>
      </c>
      <c r="E32" s="27"/>
      <c r="F32" s="27"/>
      <c r="G32" s="27"/>
      <c r="H32" s="27"/>
      <c r="I32" s="27"/>
      <c r="N32" s="23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2.75" customHeight="1" x14ac:dyDescent="0.25">
      <c r="A33" s="27"/>
      <c r="B33" s="27"/>
      <c r="C33" s="27"/>
      <c r="D33" s="27">
        <v>135</v>
      </c>
      <c r="E33" s="27"/>
      <c r="F33" s="27"/>
      <c r="G33" s="27"/>
      <c r="H33" s="27"/>
      <c r="I33" s="27"/>
      <c r="N33" s="23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2.75" customHeight="1" x14ac:dyDescent="0.25">
      <c r="A34" s="27"/>
      <c r="B34" s="27"/>
      <c r="C34" s="27"/>
      <c r="D34" s="27">
        <v>135</v>
      </c>
      <c r="E34" s="27"/>
      <c r="F34" s="27"/>
      <c r="G34" s="27"/>
      <c r="H34" s="27"/>
      <c r="I34" s="27"/>
      <c r="J34" s="27"/>
      <c r="N34" s="23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2.75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N35" s="23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2.75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2.75" customHeight="1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2.75" customHeight="1" x14ac:dyDescent="0.25">
      <c r="A38" s="27"/>
      <c r="B38" s="27"/>
      <c r="C38" s="27"/>
      <c r="D38" s="27"/>
      <c r="E38" s="27"/>
      <c r="F38" s="27"/>
      <c r="G38" s="78" t="s">
        <v>9</v>
      </c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2.75" customHeight="1" x14ac:dyDescent="0.25">
      <c r="A39" s="27"/>
      <c r="B39" s="27"/>
      <c r="C39" s="27"/>
      <c r="D39" s="27"/>
      <c r="E39" s="27"/>
      <c r="F39" s="27"/>
      <c r="G39" s="92">
        <v>46025</v>
      </c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2.75" customHeight="1" x14ac:dyDescent="0.25">
      <c r="A40" s="27"/>
      <c r="B40" s="27"/>
      <c r="C40" s="27"/>
      <c r="D40" s="27"/>
      <c r="E40" s="27"/>
      <c r="F40" s="27"/>
      <c r="G40" s="99" t="s">
        <v>11</v>
      </c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2.75" customHeight="1" x14ac:dyDescent="0.25">
      <c r="A41" s="27"/>
      <c r="B41" s="27"/>
      <c r="C41" s="27"/>
      <c r="D41" s="27"/>
      <c r="E41" s="27"/>
      <c r="F41" s="27"/>
      <c r="G41" s="99" t="s">
        <v>23</v>
      </c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2.75" customHeight="1" x14ac:dyDescent="0.25">
      <c r="A42" s="27"/>
      <c r="B42" s="27"/>
      <c r="C42" s="27"/>
      <c r="D42" s="27"/>
      <c r="E42" s="27"/>
      <c r="F42" s="27"/>
      <c r="G42" s="99" t="s">
        <v>26</v>
      </c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2.75" customHeight="1" x14ac:dyDescent="0.25">
      <c r="A43" s="27"/>
      <c r="B43" s="27"/>
      <c r="C43" s="27"/>
      <c r="D43" s="27"/>
      <c r="E43" s="27"/>
      <c r="F43" s="27"/>
      <c r="G43" s="27">
        <v>12</v>
      </c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2.75" customHeight="1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2.75" customHeight="1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2.75" customHeight="1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2.75" customHeight="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2.75" customHeight="1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2.75" customHeight="1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2.75" customHeight="1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2.75" customHeight="1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2.75" customHeight="1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2.75" customHeight="1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2.75" customHeight="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2.75" customHeigh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2.7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2.7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2.7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2.7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2.7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2.7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2.7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2.7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2.7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2.7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2.7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2.7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2.7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2.7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2.7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2.7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2.7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2.7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2.7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2.7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2.7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2.7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2.7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2.7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2.7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2.7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2.7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2.7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2.7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2.7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2.7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2.7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2.7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2.7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2.7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2.7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2.7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2.7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2.7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2.7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2.7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2.7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2.7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2.7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2.7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2.7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2.7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2.7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2.7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2.7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2.7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2.7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2.7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2.7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2.7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2.7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2.7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2.7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2.7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2.7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2.7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2.7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2.7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2.7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2.7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2.7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2.7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2.7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2.7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2.7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2.7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2.7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2.7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2.7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2.7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2.7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2.7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2.7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2.7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2.7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2.7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2.7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2.7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2.7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2.7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2.7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2.7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2.7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2.7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2.7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2.7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2.7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2.7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2.7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2.7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2.7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2.7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2.7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2.7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2.7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2.7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2.7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2.7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2.7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2.7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2.7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2.7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2.7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2.7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2.7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2.7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2.7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2.7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2.7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2.7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2.7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2.7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2.7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2.7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2.7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2.7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2.7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2.7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2.7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2.7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2.7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2.7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2.7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2.7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2.7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2.7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2.7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2.7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2.7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2.7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2.7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2.7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2.7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2.7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2.7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2.7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2.7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2.7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2.7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2.7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2.7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2.7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2.7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2.7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2.7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2.7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2.7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2.7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2.7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2.7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2.7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2.7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2.7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2.7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2.7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2.7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2.7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2.7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2.7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2.7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2.7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2.7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2.7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2.7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2.7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2.7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2.7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2.7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2.7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2.7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2.7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2.7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2.7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2.7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2.7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2.7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2.7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2.7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2.7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2.7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2.7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2.7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2.7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2.7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2.7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2.7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2.7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2.7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2.7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2.7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2.75" customHeight="1" x14ac:dyDescent="0.25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2.75" customHeight="1" x14ac:dyDescent="0.25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2.75" customHeight="1" x14ac:dyDescent="0.25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2.75" customHeight="1" x14ac:dyDescent="0.25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2.75" customHeight="1" x14ac:dyDescent="0.25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2.75" customHeight="1" x14ac:dyDescent="0.25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2.75" customHeight="1" x14ac:dyDescent="0.25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2.75" customHeight="1" x14ac:dyDescent="0.25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2.75" customHeight="1" x14ac:dyDescent="0.25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2.75" customHeight="1" x14ac:dyDescent="0.25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2.75" customHeight="1" x14ac:dyDescent="0.25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2.75" customHeight="1" x14ac:dyDescent="0.25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2.75" customHeight="1" x14ac:dyDescent="0.25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2.75" customHeight="1" x14ac:dyDescent="0.25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2.75" customHeight="1" x14ac:dyDescent="0.25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2.75" customHeight="1" x14ac:dyDescent="0.25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2.75" customHeight="1" x14ac:dyDescent="0.25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2.75" customHeight="1" x14ac:dyDescent="0.25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2.75" customHeight="1" x14ac:dyDescent="0.25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2.75" customHeight="1" x14ac:dyDescent="0.25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2.75" customHeight="1" x14ac:dyDescent="0.25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2.75" customHeight="1" x14ac:dyDescent="0.25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2.75" customHeight="1" x14ac:dyDescent="0.25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2.75" customHeight="1" x14ac:dyDescent="0.25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2.75" customHeight="1" x14ac:dyDescent="0.25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2.75" customHeight="1" x14ac:dyDescent="0.25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2.75" customHeight="1" x14ac:dyDescent="0.25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2.75" customHeight="1" x14ac:dyDescent="0.25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2.75" customHeight="1" x14ac:dyDescent="0.25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2.75" customHeight="1" x14ac:dyDescent="0.25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2.75" customHeight="1" x14ac:dyDescent="0.25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2.75" customHeight="1" x14ac:dyDescent="0.25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2.75" customHeight="1" x14ac:dyDescent="0.25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2.75" customHeight="1" x14ac:dyDescent="0.25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2.75" customHeight="1" x14ac:dyDescent="0.25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2.75" customHeight="1" x14ac:dyDescent="0.25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2.75" customHeight="1" x14ac:dyDescent="0.25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2.75" customHeight="1" x14ac:dyDescent="0.25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2.75" customHeight="1" x14ac:dyDescent="0.25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2.75" customHeight="1" x14ac:dyDescent="0.25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2.75" customHeight="1" x14ac:dyDescent="0.25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2.75" customHeight="1" x14ac:dyDescent="0.25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2.75" customHeight="1" x14ac:dyDescent="0.25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2.75" customHeight="1" x14ac:dyDescent="0.25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2.75" customHeight="1" x14ac:dyDescent="0.25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2.75" customHeight="1" x14ac:dyDescent="0.25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2.75" customHeight="1" x14ac:dyDescent="0.25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2.75" customHeight="1" x14ac:dyDescent="0.25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2.75" customHeight="1" x14ac:dyDescent="0.25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2.75" customHeight="1" x14ac:dyDescent="0.25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2.75" customHeight="1" x14ac:dyDescent="0.25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2.75" customHeight="1" x14ac:dyDescent="0.2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2.75" customHeight="1" x14ac:dyDescent="0.2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2.75" customHeight="1" x14ac:dyDescent="0.25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2.75" customHeight="1" x14ac:dyDescent="0.25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2.75" customHeight="1" x14ac:dyDescent="0.25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2.75" customHeight="1" x14ac:dyDescent="0.25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2.75" customHeight="1" x14ac:dyDescent="0.25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2.75" customHeight="1" x14ac:dyDescent="0.25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2.75" customHeight="1" x14ac:dyDescent="0.25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2.75" customHeight="1" x14ac:dyDescent="0.25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2.75" customHeight="1" x14ac:dyDescent="0.25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2.75" customHeight="1" x14ac:dyDescent="0.25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2.75" customHeight="1" x14ac:dyDescent="0.25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2.75" customHeight="1" x14ac:dyDescent="0.25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2.75" customHeight="1" x14ac:dyDescent="0.25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2.75" customHeight="1" x14ac:dyDescent="0.25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2.75" customHeight="1" x14ac:dyDescent="0.25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2.75" customHeight="1" x14ac:dyDescent="0.25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2.75" customHeight="1" x14ac:dyDescent="0.25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2.75" customHeight="1" x14ac:dyDescent="0.25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2.75" customHeight="1" x14ac:dyDescent="0.25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2.75" customHeight="1" x14ac:dyDescent="0.25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2.75" customHeight="1" x14ac:dyDescent="0.25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2.75" customHeight="1" x14ac:dyDescent="0.25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2.75" customHeight="1" x14ac:dyDescent="0.25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2.75" customHeight="1" x14ac:dyDescent="0.25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2.75" customHeight="1" x14ac:dyDescent="0.25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2.75" customHeight="1" x14ac:dyDescent="0.25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2.75" customHeight="1" x14ac:dyDescent="0.25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2.75" customHeight="1" x14ac:dyDescent="0.25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2.75" customHeight="1" x14ac:dyDescent="0.25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2.75" customHeight="1" x14ac:dyDescent="0.25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2.75" customHeight="1" x14ac:dyDescent="0.25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2.75" customHeight="1" x14ac:dyDescent="0.25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2.75" customHeight="1" x14ac:dyDescent="0.25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2.75" customHeight="1" x14ac:dyDescent="0.25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2.75" customHeight="1" x14ac:dyDescent="0.25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2.75" customHeight="1" x14ac:dyDescent="0.25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2.75" customHeight="1" x14ac:dyDescent="0.25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2.75" customHeight="1" x14ac:dyDescent="0.25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2.75" customHeight="1" x14ac:dyDescent="0.25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2.75" customHeight="1" x14ac:dyDescent="0.25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2.75" customHeight="1" x14ac:dyDescent="0.25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2.75" customHeight="1" x14ac:dyDescent="0.25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2.75" customHeight="1" x14ac:dyDescent="0.25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2.75" customHeight="1" x14ac:dyDescent="0.25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2.75" customHeight="1" x14ac:dyDescent="0.25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2.75" customHeight="1" x14ac:dyDescent="0.25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2.75" customHeight="1" x14ac:dyDescent="0.25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2.75" customHeight="1" x14ac:dyDescent="0.25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2.75" customHeight="1" x14ac:dyDescent="0.25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2.75" customHeight="1" x14ac:dyDescent="0.25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2.75" customHeight="1" x14ac:dyDescent="0.25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2.75" customHeight="1" x14ac:dyDescent="0.25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2.75" customHeight="1" x14ac:dyDescent="0.25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2.75" customHeight="1" x14ac:dyDescent="0.25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2.75" customHeight="1" x14ac:dyDescent="0.25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2.75" customHeight="1" x14ac:dyDescent="0.25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2.75" customHeight="1" x14ac:dyDescent="0.25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2.75" customHeight="1" x14ac:dyDescent="0.25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2.75" customHeight="1" x14ac:dyDescent="0.25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2.75" customHeight="1" x14ac:dyDescent="0.25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2.75" customHeight="1" x14ac:dyDescent="0.25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2.75" customHeight="1" x14ac:dyDescent="0.25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2.75" customHeight="1" x14ac:dyDescent="0.25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2.75" customHeight="1" x14ac:dyDescent="0.25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2.75" customHeight="1" x14ac:dyDescent="0.25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2.75" customHeight="1" x14ac:dyDescent="0.25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2.75" customHeight="1" x14ac:dyDescent="0.25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2.75" customHeight="1" x14ac:dyDescent="0.25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2.75" customHeight="1" x14ac:dyDescent="0.25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2.75" customHeight="1" x14ac:dyDescent="0.25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2.75" customHeight="1" x14ac:dyDescent="0.25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2.75" customHeight="1" x14ac:dyDescent="0.25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2.75" customHeight="1" x14ac:dyDescent="0.25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2.75" customHeight="1" x14ac:dyDescent="0.25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2.75" customHeight="1" x14ac:dyDescent="0.25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2.75" customHeight="1" x14ac:dyDescent="0.25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2.75" customHeight="1" x14ac:dyDescent="0.25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2.75" customHeight="1" x14ac:dyDescent="0.25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2.75" customHeight="1" x14ac:dyDescent="0.25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2.75" customHeight="1" x14ac:dyDescent="0.25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2.75" customHeight="1" x14ac:dyDescent="0.25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2.75" customHeight="1" x14ac:dyDescent="0.25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2.75" customHeight="1" x14ac:dyDescent="0.25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2.75" customHeight="1" x14ac:dyDescent="0.25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2.75" customHeight="1" x14ac:dyDescent="0.25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2.75" customHeight="1" x14ac:dyDescent="0.25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2.75" customHeight="1" x14ac:dyDescent="0.25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2.75" customHeight="1" x14ac:dyDescent="0.25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2.75" customHeight="1" x14ac:dyDescent="0.25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2.75" customHeight="1" x14ac:dyDescent="0.25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2.75" customHeight="1" x14ac:dyDescent="0.25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2.75" customHeight="1" x14ac:dyDescent="0.25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2.75" customHeight="1" x14ac:dyDescent="0.25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2.75" customHeight="1" x14ac:dyDescent="0.25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2.75" customHeight="1" x14ac:dyDescent="0.25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2.75" customHeight="1" x14ac:dyDescent="0.25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2.75" customHeight="1" x14ac:dyDescent="0.25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2.75" customHeight="1" x14ac:dyDescent="0.25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2.75" customHeight="1" x14ac:dyDescent="0.25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2.75" customHeight="1" x14ac:dyDescent="0.25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2.75" customHeight="1" x14ac:dyDescent="0.25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2.75" customHeight="1" x14ac:dyDescent="0.25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2.75" customHeight="1" x14ac:dyDescent="0.25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2.75" customHeight="1" x14ac:dyDescent="0.25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2.75" customHeight="1" x14ac:dyDescent="0.25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2.75" customHeight="1" x14ac:dyDescent="0.25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2.75" customHeight="1" x14ac:dyDescent="0.25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2.75" customHeight="1" x14ac:dyDescent="0.25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2.75" customHeight="1" x14ac:dyDescent="0.25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2.75" customHeight="1" x14ac:dyDescent="0.25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2.75" customHeight="1" x14ac:dyDescent="0.25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2.75" customHeight="1" x14ac:dyDescent="0.25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2.75" customHeight="1" x14ac:dyDescent="0.25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2.75" customHeight="1" x14ac:dyDescent="0.25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2.75" customHeight="1" x14ac:dyDescent="0.25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2.75" customHeight="1" x14ac:dyDescent="0.25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2.75" customHeight="1" x14ac:dyDescent="0.25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2.75" customHeight="1" x14ac:dyDescent="0.25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2.75" customHeight="1" x14ac:dyDescent="0.25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2.75" customHeight="1" x14ac:dyDescent="0.25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2.75" customHeight="1" x14ac:dyDescent="0.25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2.75" customHeight="1" x14ac:dyDescent="0.25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2.75" customHeight="1" x14ac:dyDescent="0.25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2.75" customHeight="1" x14ac:dyDescent="0.25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2.75" customHeight="1" x14ac:dyDescent="0.25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2.75" customHeight="1" x14ac:dyDescent="0.25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2.75" customHeight="1" x14ac:dyDescent="0.25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2.75" customHeight="1" x14ac:dyDescent="0.25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2.75" customHeight="1" x14ac:dyDescent="0.25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2.75" customHeight="1" x14ac:dyDescent="0.25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2.75" customHeight="1" x14ac:dyDescent="0.25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2.75" customHeight="1" x14ac:dyDescent="0.25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2.75" customHeight="1" x14ac:dyDescent="0.25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2.75" customHeight="1" x14ac:dyDescent="0.25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2.75" customHeight="1" x14ac:dyDescent="0.25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2.75" customHeight="1" x14ac:dyDescent="0.25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2.75" customHeight="1" x14ac:dyDescent="0.25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2.75" customHeight="1" x14ac:dyDescent="0.25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2.75" customHeight="1" x14ac:dyDescent="0.25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2.75" customHeight="1" x14ac:dyDescent="0.25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2.75" customHeight="1" x14ac:dyDescent="0.25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2.75" customHeight="1" x14ac:dyDescent="0.25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2.75" customHeight="1" x14ac:dyDescent="0.25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2.75" customHeight="1" x14ac:dyDescent="0.25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2.75" customHeight="1" x14ac:dyDescent="0.25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2.75" customHeight="1" x14ac:dyDescent="0.25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2.75" customHeight="1" x14ac:dyDescent="0.25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2.75" customHeight="1" x14ac:dyDescent="0.25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2.75" customHeight="1" x14ac:dyDescent="0.25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2.75" customHeight="1" x14ac:dyDescent="0.25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2.75" customHeight="1" x14ac:dyDescent="0.25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2.75" customHeight="1" x14ac:dyDescent="0.25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2.75" customHeight="1" x14ac:dyDescent="0.25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2.75" customHeight="1" x14ac:dyDescent="0.25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2.75" customHeight="1" x14ac:dyDescent="0.25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2.75" customHeight="1" x14ac:dyDescent="0.25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2.75" customHeight="1" x14ac:dyDescent="0.25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2.75" customHeight="1" x14ac:dyDescent="0.25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2.75" customHeight="1" x14ac:dyDescent="0.25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2.75" customHeight="1" x14ac:dyDescent="0.25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2.75" customHeight="1" x14ac:dyDescent="0.25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2.75" customHeight="1" x14ac:dyDescent="0.25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2.75" customHeight="1" x14ac:dyDescent="0.25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2.75" customHeight="1" x14ac:dyDescent="0.25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2.75" customHeight="1" x14ac:dyDescent="0.25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2.75" customHeight="1" x14ac:dyDescent="0.25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2.75" customHeight="1" x14ac:dyDescent="0.25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2.75" customHeight="1" x14ac:dyDescent="0.25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2.75" customHeight="1" x14ac:dyDescent="0.25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2.75" customHeight="1" x14ac:dyDescent="0.25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2.75" customHeight="1" x14ac:dyDescent="0.25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2.75" customHeight="1" x14ac:dyDescent="0.25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2.75" customHeight="1" x14ac:dyDescent="0.25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2.75" customHeight="1" x14ac:dyDescent="0.25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2.75" customHeight="1" x14ac:dyDescent="0.25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2.75" customHeight="1" x14ac:dyDescent="0.25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2.75" customHeight="1" x14ac:dyDescent="0.25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2.75" customHeight="1" x14ac:dyDescent="0.25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2.75" customHeight="1" x14ac:dyDescent="0.25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2.75" customHeight="1" x14ac:dyDescent="0.25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2.75" customHeight="1" x14ac:dyDescent="0.25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2.75" customHeight="1" x14ac:dyDescent="0.25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2.75" customHeight="1" x14ac:dyDescent="0.25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2.75" customHeight="1" x14ac:dyDescent="0.25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2.75" customHeight="1" x14ac:dyDescent="0.25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2.75" customHeight="1" x14ac:dyDescent="0.25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2.75" customHeight="1" x14ac:dyDescent="0.25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2.75" customHeight="1" x14ac:dyDescent="0.25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2.75" customHeight="1" x14ac:dyDescent="0.25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2.75" customHeight="1" x14ac:dyDescent="0.25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2.75" customHeight="1" x14ac:dyDescent="0.25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2.75" customHeight="1" x14ac:dyDescent="0.25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2.75" customHeight="1" x14ac:dyDescent="0.25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2.75" customHeight="1" x14ac:dyDescent="0.25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2.75" customHeight="1" x14ac:dyDescent="0.25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2.75" customHeight="1" x14ac:dyDescent="0.25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2.75" customHeight="1" x14ac:dyDescent="0.25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2.75" customHeight="1" x14ac:dyDescent="0.25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2.75" customHeight="1" x14ac:dyDescent="0.25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2.75" customHeight="1" x14ac:dyDescent="0.25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2.75" customHeight="1" x14ac:dyDescent="0.25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2.75" customHeight="1" x14ac:dyDescent="0.25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2.75" customHeight="1" x14ac:dyDescent="0.25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2.75" customHeight="1" x14ac:dyDescent="0.25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2.75" customHeight="1" x14ac:dyDescent="0.25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2.75" customHeight="1" x14ac:dyDescent="0.25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2.75" customHeight="1" x14ac:dyDescent="0.25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2.75" customHeight="1" x14ac:dyDescent="0.25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2.75" customHeight="1" x14ac:dyDescent="0.25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2.75" customHeight="1" x14ac:dyDescent="0.25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2.75" customHeight="1" x14ac:dyDescent="0.25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2.7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2.75" customHeight="1" x14ac:dyDescent="0.25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2.75" customHeight="1" x14ac:dyDescent="0.25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2.75" customHeight="1" x14ac:dyDescent="0.25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2.75" customHeight="1" x14ac:dyDescent="0.25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2.75" customHeight="1" x14ac:dyDescent="0.25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2.75" customHeight="1" x14ac:dyDescent="0.25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2.75" customHeight="1" x14ac:dyDescent="0.25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2.75" customHeight="1" x14ac:dyDescent="0.25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2.75" customHeight="1" x14ac:dyDescent="0.25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2.75" customHeight="1" x14ac:dyDescent="0.25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2.75" customHeight="1" x14ac:dyDescent="0.25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2.75" customHeight="1" x14ac:dyDescent="0.25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2.75" customHeight="1" x14ac:dyDescent="0.25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2.75" customHeight="1" x14ac:dyDescent="0.25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2.75" customHeight="1" x14ac:dyDescent="0.25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2.75" customHeight="1" x14ac:dyDescent="0.25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2.75" customHeight="1" x14ac:dyDescent="0.25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2.75" customHeight="1" x14ac:dyDescent="0.25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2.75" customHeight="1" x14ac:dyDescent="0.25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2.75" customHeight="1" x14ac:dyDescent="0.25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2.75" customHeight="1" x14ac:dyDescent="0.25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2.75" customHeight="1" x14ac:dyDescent="0.25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2.75" customHeight="1" x14ac:dyDescent="0.25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2.75" customHeight="1" x14ac:dyDescent="0.25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2.75" customHeight="1" x14ac:dyDescent="0.25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2.75" customHeight="1" x14ac:dyDescent="0.25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2.75" customHeight="1" x14ac:dyDescent="0.25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2.75" customHeight="1" x14ac:dyDescent="0.25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2.75" customHeight="1" x14ac:dyDescent="0.25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2.75" customHeight="1" x14ac:dyDescent="0.25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2.75" customHeight="1" x14ac:dyDescent="0.25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2.75" customHeight="1" x14ac:dyDescent="0.25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2.75" customHeight="1" x14ac:dyDescent="0.25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2.75" customHeight="1" x14ac:dyDescent="0.25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2.75" customHeight="1" x14ac:dyDescent="0.25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2.75" customHeight="1" x14ac:dyDescent="0.25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2.75" customHeight="1" x14ac:dyDescent="0.25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2.75" customHeight="1" x14ac:dyDescent="0.25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2.75" customHeight="1" x14ac:dyDescent="0.25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2.75" customHeight="1" x14ac:dyDescent="0.25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2.75" customHeight="1" x14ac:dyDescent="0.25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2.75" customHeight="1" x14ac:dyDescent="0.25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2.75" customHeight="1" x14ac:dyDescent="0.25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2.75" customHeight="1" x14ac:dyDescent="0.25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2.75" customHeight="1" x14ac:dyDescent="0.25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2.75" customHeight="1" x14ac:dyDescent="0.25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2.75" customHeight="1" x14ac:dyDescent="0.25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2.75" customHeight="1" x14ac:dyDescent="0.25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2.75" customHeight="1" x14ac:dyDescent="0.25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2.75" customHeight="1" x14ac:dyDescent="0.25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2.75" customHeight="1" x14ac:dyDescent="0.25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2.75" customHeight="1" x14ac:dyDescent="0.25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2.75" customHeight="1" x14ac:dyDescent="0.25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2.75" customHeight="1" x14ac:dyDescent="0.25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2.75" customHeight="1" x14ac:dyDescent="0.25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2.75" customHeight="1" x14ac:dyDescent="0.25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2.75" customHeight="1" x14ac:dyDescent="0.25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2.75" customHeight="1" x14ac:dyDescent="0.25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2.75" customHeight="1" x14ac:dyDescent="0.25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2.75" customHeight="1" x14ac:dyDescent="0.25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2.75" customHeight="1" x14ac:dyDescent="0.25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2.75" customHeight="1" x14ac:dyDescent="0.25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2.75" customHeight="1" x14ac:dyDescent="0.25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2.75" customHeight="1" x14ac:dyDescent="0.25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2.75" customHeight="1" x14ac:dyDescent="0.25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2.75" customHeight="1" x14ac:dyDescent="0.25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2.75" customHeight="1" x14ac:dyDescent="0.25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2.75" customHeight="1" x14ac:dyDescent="0.25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2.75" customHeight="1" x14ac:dyDescent="0.25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2.75" customHeight="1" x14ac:dyDescent="0.25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2.75" customHeight="1" x14ac:dyDescent="0.25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2.75" customHeight="1" x14ac:dyDescent="0.25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2.75" customHeight="1" x14ac:dyDescent="0.25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2.75" customHeight="1" x14ac:dyDescent="0.25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2.75" customHeight="1" x14ac:dyDescent="0.25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2.75" customHeight="1" x14ac:dyDescent="0.25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2.75" customHeight="1" x14ac:dyDescent="0.25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2.75" customHeight="1" x14ac:dyDescent="0.25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2.75" customHeight="1" x14ac:dyDescent="0.25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2.75" customHeight="1" x14ac:dyDescent="0.25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2.75" customHeight="1" x14ac:dyDescent="0.25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2.75" customHeight="1" x14ac:dyDescent="0.25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2.75" customHeight="1" x14ac:dyDescent="0.25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2.75" customHeight="1" x14ac:dyDescent="0.25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2.75" customHeight="1" x14ac:dyDescent="0.25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2.75" customHeight="1" x14ac:dyDescent="0.25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2.75" customHeight="1" x14ac:dyDescent="0.25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2.75" customHeight="1" x14ac:dyDescent="0.25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2.75" customHeight="1" x14ac:dyDescent="0.25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2.75" customHeight="1" x14ac:dyDescent="0.25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2.75" customHeight="1" x14ac:dyDescent="0.25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2.75" customHeight="1" x14ac:dyDescent="0.25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2.75" customHeight="1" x14ac:dyDescent="0.25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2.75" customHeight="1" x14ac:dyDescent="0.25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2.75" customHeight="1" x14ac:dyDescent="0.25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2.75" customHeight="1" x14ac:dyDescent="0.25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2.75" customHeight="1" x14ac:dyDescent="0.25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2.75" customHeight="1" x14ac:dyDescent="0.25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2.75" customHeight="1" x14ac:dyDescent="0.25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2.75" customHeight="1" x14ac:dyDescent="0.25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2.75" customHeight="1" x14ac:dyDescent="0.25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2.75" customHeight="1" x14ac:dyDescent="0.25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2.75" customHeight="1" x14ac:dyDescent="0.25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2.75" customHeight="1" x14ac:dyDescent="0.25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2.75" customHeight="1" x14ac:dyDescent="0.25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2.75" customHeight="1" x14ac:dyDescent="0.25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2.75" customHeight="1" x14ac:dyDescent="0.25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2.75" customHeight="1" x14ac:dyDescent="0.25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2.75" customHeight="1" x14ac:dyDescent="0.25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2.75" customHeight="1" x14ac:dyDescent="0.25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2.75" customHeight="1" x14ac:dyDescent="0.25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2.75" customHeight="1" x14ac:dyDescent="0.25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2.75" customHeight="1" x14ac:dyDescent="0.25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2.75" customHeight="1" x14ac:dyDescent="0.25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2.75" customHeight="1" x14ac:dyDescent="0.25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2.75" customHeight="1" x14ac:dyDescent="0.25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2.75" customHeight="1" x14ac:dyDescent="0.25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2.75" customHeight="1" x14ac:dyDescent="0.25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2.75" customHeight="1" x14ac:dyDescent="0.25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2.75" customHeight="1" x14ac:dyDescent="0.25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2.75" customHeight="1" x14ac:dyDescent="0.25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2.75" customHeight="1" x14ac:dyDescent="0.25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2.75" customHeight="1" x14ac:dyDescent="0.25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2.75" customHeight="1" x14ac:dyDescent="0.25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2.75" customHeight="1" x14ac:dyDescent="0.25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2.75" customHeight="1" x14ac:dyDescent="0.25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2.75" customHeight="1" x14ac:dyDescent="0.25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2.75" customHeight="1" x14ac:dyDescent="0.25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2.75" customHeight="1" x14ac:dyDescent="0.25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2.75" customHeight="1" x14ac:dyDescent="0.25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2.75" customHeight="1" x14ac:dyDescent="0.25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2.75" customHeight="1" x14ac:dyDescent="0.25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2.75" customHeight="1" x14ac:dyDescent="0.25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2.75" customHeight="1" x14ac:dyDescent="0.25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2.75" customHeight="1" x14ac:dyDescent="0.25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2.75" customHeight="1" x14ac:dyDescent="0.25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2.75" customHeight="1" x14ac:dyDescent="0.25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2.75" customHeight="1" x14ac:dyDescent="0.25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2.75" customHeight="1" x14ac:dyDescent="0.25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2.75" customHeight="1" x14ac:dyDescent="0.25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2.75" customHeight="1" x14ac:dyDescent="0.25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2.75" customHeight="1" x14ac:dyDescent="0.25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2.75" customHeight="1" x14ac:dyDescent="0.25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2.75" customHeight="1" x14ac:dyDescent="0.25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2.75" customHeight="1" x14ac:dyDescent="0.25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2.75" customHeight="1" x14ac:dyDescent="0.25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2.75" customHeight="1" x14ac:dyDescent="0.25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2.75" customHeight="1" x14ac:dyDescent="0.25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2.75" customHeight="1" x14ac:dyDescent="0.25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2.75" customHeight="1" x14ac:dyDescent="0.25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2.75" customHeight="1" x14ac:dyDescent="0.25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2.75" customHeight="1" x14ac:dyDescent="0.25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2.75" customHeight="1" x14ac:dyDescent="0.25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2.75" customHeight="1" x14ac:dyDescent="0.25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2.75" customHeight="1" x14ac:dyDescent="0.25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2.75" customHeight="1" x14ac:dyDescent="0.25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2.75" customHeight="1" x14ac:dyDescent="0.25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2.75" customHeight="1" x14ac:dyDescent="0.25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2.75" customHeight="1" x14ac:dyDescent="0.25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2.75" customHeight="1" x14ac:dyDescent="0.25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2.75" customHeight="1" x14ac:dyDescent="0.25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2.75" customHeight="1" x14ac:dyDescent="0.25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2.75" customHeight="1" x14ac:dyDescent="0.25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2.75" customHeight="1" x14ac:dyDescent="0.25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2.75" customHeight="1" x14ac:dyDescent="0.25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2.75" customHeight="1" x14ac:dyDescent="0.25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2.75" customHeight="1" x14ac:dyDescent="0.25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2.75" customHeight="1" x14ac:dyDescent="0.25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2.75" customHeight="1" x14ac:dyDescent="0.25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2.75" customHeight="1" x14ac:dyDescent="0.25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2.75" customHeight="1" x14ac:dyDescent="0.25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2.75" customHeight="1" x14ac:dyDescent="0.25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2.75" customHeight="1" x14ac:dyDescent="0.25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2.75" customHeight="1" x14ac:dyDescent="0.25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2.75" customHeight="1" x14ac:dyDescent="0.25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2.75" customHeight="1" x14ac:dyDescent="0.25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2.75" customHeight="1" x14ac:dyDescent="0.25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2.75" customHeight="1" x14ac:dyDescent="0.25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2.75" customHeight="1" x14ac:dyDescent="0.25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2.75" customHeight="1" x14ac:dyDescent="0.25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2.75" customHeight="1" x14ac:dyDescent="0.25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2.75" customHeight="1" x14ac:dyDescent="0.25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2.75" customHeight="1" x14ac:dyDescent="0.25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2.75" customHeight="1" x14ac:dyDescent="0.25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2.75" customHeight="1" x14ac:dyDescent="0.25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2.75" customHeight="1" x14ac:dyDescent="0.25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2.75" customHeight="1" x14ac:dyDescent="0.25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2.75" customHeight="1" x14ac:dyDescent="0.25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2.75" customHeight="1" x14ac:dyDescent="0.25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2.75" customHeight="1" x14ac:dyDescent="0.25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2.75" customHeight="1" x14ac:dyDescent="0.25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2.75" customHeight="1" x14ac:dyDescent="0.25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2.75" customHeight="1" x14ac:dyDescent="0.25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2.75" customHeight="1" x14ac:dyDescent="0.25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2.75" customHeight="1" x14ac:dyDescent="0.25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2.75" customHeight="1" x14ac:dyDescent="0.25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2.75" customHeight="1" x14ac:dyDescent="0.25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2.75" customHeight="1" x14ac:dyDescent="0.25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2.75" customHeight="1" x14ac:dyDescent="0.25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2.75" customHeight="1" x14ac:dyDescent="0.25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2.75" customHeight="1" x14ac:dyDescent="0.25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2.75" customHeight="1" x14ac:dyDescent="0.25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2.75" customHeight="1" x14ac:dyDescent="0.25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2.75" customHeight="1" x14ac:dyDescent="0.25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2.75" customHeight="1" x14ac:dyDescent="0.25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2.75" customHeight="1" x14ac:dyDescent="0.25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2.75" customHeight="1" x14ac:dyDescent="0.25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2.75" customHeight="1" x14ac:dyDescent="0.25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2.75" customHeight="1" x14ac:dyDescent="0.25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2.75" customHeight="1" x14ac:dyDescent="0.25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2.75" customHeight="1" x14ac:dyDescent="0.25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2.75" customHeight="1" x14ac:dyDescent="0.25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2.75" customHeight="1" x14ac:dyDescent="0.25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2.75" customHeight="1" x14ac:dyDescent="0.25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2.75" customHeight="1" x14ac:dyDescent="0.25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2.75" customHeight="1" x14ac:dyDescent="0.25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2.75" customHeight="1" x14ac:dyDescent="0.25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2.75" customHeight="1" x14ac:dyDescent="0.25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2.75" customHeight="1" x14ac:dyDescent="0.25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2.75" customHeight="1" x14ac:dyDescent="0.25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2.75" customHeight="1" x14ac:dyDescent="0.25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2.75" customHeight="1" x14ac:dyDescent="0.25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2.75" customHeight="1" x14ac:dyDescent="0.25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2.75" customHeight="1" x14ac:dyDescent="0.25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2.75" customHeight="1" x14ac:dyDescent="0.25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2.75" customHeight="1" x14ac:dyDescent="0.25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2.75" customHeight="1" x14ac:dyDescent="0.25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2.75" customHeight="1" x14ac:dyDescent="0.25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2.75" customHeight="1" x14ac:dyDescent="0.25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2.75" customHeight="1" x14ac:dyDescent="0.25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2.75" customHeight="1" x14ac:dyDescent="0.25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2.75" customHeight="1" x14ac:dyDescent="0.25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2.75" customHeight="1" x14ac:dyDescent="0.25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2.75" customHeight="1" x14ac:dyDescent="0.25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2.75" customHeight="1" x14ac:dyDescent="0.25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2.75" customHeight="1" x14ac:dyDescent="0.25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2.75" customHeight="1" x14ac:dyDescent="0.25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2.75" customHeight="1" x14ac:dyDescent="0.25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2.75" customHeight="1" x14ac:dyDescent="0.25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2.75" customHeight="1" x14ac:dyDescent="0.25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2.75" customHeight="1" x14ac:dyDescent="0.25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2.75" customHeight="1" x14ac:dyDescent="0.25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2.75" customHeight="1" x14ac:dyDescent="0.25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2.75" customHeight="1" x14ac:dyDescent="0.25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2.75" customHeight="1" x14ac:dyDescent="0.25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2.75" customHeight="1" x14ac:dyDescent="0.25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2.75" customHeight="1" x14ac:dyDescent="0.25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2.75" customHeight="1" x14ac:dyDescent="0.25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2.75" customHeight="1" x14ac:dyDescent="0.25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2.75" customHeight="1" x14ac:dyDescent="0.25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2.75" customHeight="1" x14ac:dyDescent="0.25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2.75" customHeight="1" x14ac:dyDescent="0.25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2.75" customHeight="1" x14ac:dyDescent="0.25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2.75" customHeight="1" x14ac:dyDescent="0.25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2.75" customHeight="1" x14ac:dyDescent="0.25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2.75" customHeight="1" x14ac:dyDescent="0.25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2.75" customHeight="1" x14ac:dyDescent="0.25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2.75" customHeight="1" x14ac:dyDescent="0.25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2.75" customHeight="1" x14ac:dyDescent="0.25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2.75" customHeight="1" x14ac:dyDescent="0.25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2.75" customHeight="1" x14ac:dyDescent="0.25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2.75" customHeight="1" x14ac:dyDescent="0.25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2.75" customHeight="1" x14ac:dyDescent="0.25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2.75" customHeight="1" x14ac:dyDescent="0.25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2.75" customHeight="1" x14ac:dyDescent="0.25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2.75" customHeight="1" x14ac:dyDescent="0.25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2.75" customHeight="1" x14ac:dyDescent="0.25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2.75" customHeight="1" x14ac:dyDescent="0.25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2.75" customHeight="1" x14ac:dyDescent="0.25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2.75" customHeight="1" x14ac:dyDescent="0.25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2.75" customHeight="1" x14ac:dyDescent="0.25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2.75" customHeight="1" x14ac:dyDescent="0.25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2.75" customHeight="1" x14ac:dyDescent="0.25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2.75" customHeight="1" x14ac:dyDescent="0.25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2.75" customHeight="1" x14ac:dyDescent="0.25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2.75" customHeight="1" x14ac:dyDescent="0.25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2.75" customHeight="1" x14ac:dyDescent="0.25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2.75" customHeight="1" x14ac:dyDescent="0.25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2.75" customHeight="1" x14ac:dyDescent="0.25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2.75" customHeight="1" x14ac:dyDescent="0.25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2.75" customHeight="1" x14ac:dyDescent="0.25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2.75" customHeight="1" x14ac:dyDescent="0.25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2.75" customHeight="1" x14ac:dyDescent="0.25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2.75" customHeight="1" x14ac:dyDescent="0.25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2.75" customHeight="1" x14ac:dyDescent="0.25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2.75" customHeight="1" x14ac:dyDescent="0.25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2.75" customHeight="1" x14ac:dyDescent="0.25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2.75" customHeight="1" x14ac:dyDescent="0.25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2.75" customHeight="1" x14ac:dyDescent="0.25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2.75" customHeight="1" x14ac:dyDescent="0.25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2.75" customHeight="1" x14ac:dyDescent="0.25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2.75" customHeight="1" x14ac:dyDescent="0.25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2.75" customHeight="1" x14ac:dyDescent="0.25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2.75" customHeight="1" x14ac:dyDescent="0.25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2.75" customHeight="1" x14ac:dyDescent="0.25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2.75" customHeight="1" x14ac:dyDescent="0.25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2.75" customHeight="1" x14ac:dyDescent="0.25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2.75" customHeight="1" x14ac:dyDescent="0.25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2.75" customHeight="1" x14ac:dyDescent="0.25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2.75" customHeight="1" x14ac:dyDescent="0.25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2.75" customHeight="1" x14ac:dyDescent="0.25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2.75" customHeight="1" x14ac:dyDescent="0.25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2.75" customHeight="1" x14ac:dyDescent="0.25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2.75" customHeight="1" x14ac:dyDescent="0.25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2.75" customHeight="1" x14ac:dyDescent="0.25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2.75" customHeight="1" x14ac:dyDescent="0.25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2.75" customHeight="1" x14ac:dyDescent="0.25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2.75" customHeight="1" x14ac:dyDescent="0.25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2.75" customHeight="1" x14ac:dyDescent="0.25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2.75" customHeight="1" x14ac:dyDescent="0.25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2.75" customHeight="1" x14ac:dyDescent="0.25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2.75" customHeight="1" x14ac:dyDescent="0.25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2.75" customHeight="1" x14ac:dyDescent="0.25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2.75" customHeight="1" x14ac:dyDescent="0.25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2.75" customHeight="1" x14ac:dyDescent="0.25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2.75" customHeight="1" x14ac:dyDescent="0.25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2.75" customHeight="1" x14ac:dyDescent="0.25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2.75" customHeight="1" x14ac:dyDescent="0.25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2.75" customHeight="1" x14ac:dyDescent="0.25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2.75" customHeight="1" x14ac:dyDescent="0.25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2.75" customHeight="1" x14ac:dyDescent="0.25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2.75" customHeight="1" x14ac:dyDescent="0.25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2.75" customHeight="1" x14ac:dyDescent="0.25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2.75" customHeight="1" x14ac:dyDescent="0.25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2.75" customHeight="1" x14ac:dyDescent="0.25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2.75" customHeight="1" x14ac:dyDescent="0.25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2.75" customHeight="1" x14ac:dyDescent="0.25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2.75" customHeight="1" x14ac:dyDescent="0.25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2.75" customHeight="1" x14ac:dyDescent="0.25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2.75" customHeight="1" x14ac:dyDescent="0.25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2.75" customHeight="1" x14ac:dyDescent="0.25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2.75" customHeight="1" x14ac:dyDescent="0.25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2.75" customHeight="1" x14ac:dyDescent="0.25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2.75" customHeight="1" x14ac:dyDescent="0.25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2.75" customHeight="1" x14ac:dyDescent="0.25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2.75" customHeight="1" x14ac:dyDescent="0.25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2.75" customHeight="1" x14ac:dyDescent="0.25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2.75" customHeight="1" x14ac:dyDescent="0.25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2.75" customHeight="1" x14ac:dyDescent="0.25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2.75" customHeight="1" x14ac:dyDescent="0.25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2.75" customHeight="1" x14ac:dyDescent="0.25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2.75" customHeight="1" x14ac:dyDescent="0.25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2.75" customHeight="1" x14ac:dyDescent="0.25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2.75" customHeight="1" x14ac:dyDescent="0.25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2.75" customHeight="1" x14ac:dyDescent="0.25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2.75" customHeight="1" x14ac:dyDescent="0.25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2.75" customHeight="1" x14ac:dyDescent="0.25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2.75" customHeight="1" x14ac:dyDescent="0.25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2.75" customHeight="1" x14ac:dyDescent="0.25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2.75" customHeight="1" x14ac:dyDescent="0.25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2.75" customHeight="1" x14ac:dyDescent="0.25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2.75" customHeight="1" x14ac:dyDescent="0.25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2.75" customHeight="1" x14ac:dyDescent="0.25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2.75" customHeight="1" x14ac:dyDescent="0.25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2.75" customHeight="1" x14ac:dyDescent="0.25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2.75" customHeight="1" x14ac:dyDescent="0.25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2.75" customHeight="1" x14ac:dyDescent="0.25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2.75" customHeight="1" x14ac:dyDescent="0.25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2.75" customHeight="1" x14ac:dyDescent="0.25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2.75" customHeight="1" x14ac:dyDescent="0.25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2.75" customHeight="1" x14ac:dyDescent="0.25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2.75" customHeight="1" x14ac:dyDescent="0.25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2.75" customHeight="1" x14ac:dyDescent="0.25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2.75" customHeight="1" x14ac:dyDescent="0.25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2.75" customHeight="1" x14ac:dyDescent="0.25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2.75" customHeight="1" x14ac:dyDescent="0.25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2.75" customHeight="1" x14ac:dyDescent="0.25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2.75" customHeight="1" x14ac:dyDescent="0.25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2.75" customHeight="1" x14ac:dyDescent="0.25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2.75" customHeight="1" x14ac:dyDescent="0.25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2.75" customHeight="1" x14ac:dyDescent="0.25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2.75" customHeight="1" x14ac:dyDescent="0.25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2.75" customHeight="1" x14ac:dyDescent="0.25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2.75" customHeight="1" x14ac:dyDescent="0.25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2.75" customHeight="1" x14ac:dyDescent="0.25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2.75" customHeight="1" x14ac:dyDescent="0.25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2.75" customHeight="1" x14ac:dyDescent="0.25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2.75" customHeight="1" x14ac:dyDescent="0.25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2.75" customHeight="1" x14ac:dyDescent="0.25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2.75" customHeight="1" x14ac:dyDescent="0.25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2.75" customHeight="1" x14ac:dyDescent="0.25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2.75" customHeight="1" x14ac:dyDescent="0.25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2.75" customHeight="1" x14ac:dyDescent="0.25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2.75" customHeight="1" x14ac:dyDescent="0.25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2.75" customHeight="1" x14ac:dyDescent="0.25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2.75" customHeight="1" x14ac:dyDescent="0.25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2.75" customHeight="1" x14ac:dyDescent="0.25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2.75" customHeight="1" x14ac:dyDescent="0.25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2.75" customHeight="1" x14ac:dyDescent="0.25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2.75" customHeight="1" x14ac:dyDescent="0.25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2.75" customHeight="1" x14ac:dyDescent="0.25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2.75" customHeight="1" x14ac:dyDescent="0.25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2.75" customHeight="1" x14ac:dyDescent="0.25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2.75" customHeight="1" x14ac:dyDescent="0.25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2.75" customHeight="1" x14ac:dyDescent="0.25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2.75" customHeight="1" x14ac:dyDescent="0.25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2.75" customHeight="1" x14ac:dyDescent="0.25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2.75" customHeight="1" x14ac:dyDescent="0.25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2.75" customHeight="1" x14ac:dyDescent="0.25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2.75" customHeight="1" x14ac:dyDescent="0.25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2.75" customHeight="1" x14ac:dyDescent="0.25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2.75" customHeight="1" x14ac:dyDescent="0.25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2.75" customHeight="1" x14ac:dyDescent="0.25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2.75" customHeight="1" x14ac:dyDescent="0.25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2.75" customHeight="1" x14ac:dyDescent="0.25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2.75" customHeight="1" x14ac:dyDescent="0.25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2.75" customHeight="1" x14ac:dyDescent="0.25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2.75" customHeight="1" x14ac:dyDescent="0.25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2.75" customHeight="1" x14ac:dyDescent="0.25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2.75" customHeight="1" x14ac:dyDescent="0.25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2.75" customHeight="1" x14ac:dyDescent="0.25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2.75" customHeight="1" x14ac:dyDescent="0.25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2.75" customHeight="1" x14ac:dyDescent="0.25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2.75" customHeight="1" x14ac:dyDescent="0.25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2.75" customHeight="1" x14ac:dyDescent="0.25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2.75" customHeight="1" x14ac:dyDescent="0.25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2.75" customHeight="1" x14ac:dyDescent="0.25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2.75" customHeight="1" x14ac:dyDescent="0.25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2.75" customHeight="1" x14ac:dyDescent="0.25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2.75" customHeight="1" x14ac:dyDescent="0.25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2.75" customHeight="1" x14ac:dyDescent="0.25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2.75" customHeight="1" x14ac:dyDescent="0.25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2.75" customHeight="1" x14ac:dyDescent="0.25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2.75" customHeight="1" x14ac:dyDescent="0.25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2.75" customHeight="1" x14ac:dyDescent="0.25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2.75" customHeight="1" x14ac:dyDescent="0.25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2.75" customHeight="1" x14ac:dyDescent="0.25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2.75" customHeight="1" x14ac:dyDescent="0.25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2.75" customHeight="1" x14ac:dyDescent="0.25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2.75" customHeight="1" x14ac:dyDescent="0.25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2.75" customHeight="1" x14ac:dyDescent="0.25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2.75" customHeight="1" x14ac:dyDescent="0.25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2.75" customHeight="1" x14ac:dyDescent="0.25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2.75" customHeight="1" x14ac:dyDescent="0.25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2.75" customHeight="1" x14ac:dyDescent="0.25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2.75" customHeight="1" x14ac:dyDescent="0.25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2.75" customHeight="1" x14ac:dyDescent="0.25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2.75" customHeight="1" x14ac:dyDescent="0.25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2.75" customHeight="1" x14ac:dyDescent="0.25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2.75" customHeight="1" x14ac:dyDescent="0.25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2.75" customHeight="1" x14ac:dyDescent="0.25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2.75" customHeight="1" x14ac:dyDescent="0.25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2.75" customHeight="1" x14ac:dyDescent="0.25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2.75" customHeight="1" x14ac:dyDescent="0.25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2.75" customHeight="1" x14ac:dyDescent="0.25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2.75" customHeight="1" x14ac:dyDescent="0.25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2.75" customHeight="1" x14ac:dyDescent="0.25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2.75" customHeight="1" x14ac:dyDescent="0.25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2.75" customHeight="1" x14ac:dyDescent="0.25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2.75" customHeight="1" x14ac:dyDescent="0.25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2.75" customHeight="1" x14ac:dyDescent="0.25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2.75" customHeight="1" x14ac:dyDescent="0.25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2.75" customHeight="1" x14ac:dyDescent="0.25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2.75" customHeight="1" x14ac:dyDescent="0.25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2.75" customHeight="1" x14ac:dyDescent="0.25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2.75" customHeight="1" x14ac:dyDescent="0.25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2.75" customHeight="1" x14ac:dyDescent="0.25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2.75" customHeight="1" x14ac:dyDescent="0.25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2.75" customHeight="1" x14ac:dyDescent="0.25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2.75" customHeight="1" x14ac:dyDescent="0.25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2.75" customHeight="1" x14ac:dyDescent="0.25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2.75" customHeight="1" x14ac:dyDescent="0.25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2.75" customHeight="1" x14ac:dyDescent="0.25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2.75" customHeight="1" x14ac:dyDescent="0.25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2.75" customHeight="1" x14ac:dyDescent="0.25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2.75" customHeight="1" x14ac:dyDescent="0.25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2.75" customHeight="1" x14ac:dyDescent="0.25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2.75" customHeight="1" x14ac:dyDescent="0.25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2.75" customHeight="1" x14ac:dyDescent="0.25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2.75" customHeight="1" x14ac:dyDescent="0.25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2.75" customHeight="1" x14ac:dyDescent="0.25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2.75" customHeight="1" x14ac:dyDescent="0.25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2.75" customHeight="1" x14ac:dyDescent="0.25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2.75" customHeight="1" x14ac:dyDescent="0.25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2.75" customHeight="1" x14ac:dyDescent="0.25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2.75" customHeight="1" x14ac:dyDescent="0.25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2.75" customHeight="1" x14ac:dyDescent="0.25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2.75" customHeight="1" x14ac:dyDescent="0.25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2.75" customHeight="1" x14ac:dyDescent="0.25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2.75" customHeight="1" x14ac:dyDescent="0.25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2.75" customHeight="1" x14ac:dyDescent="0.25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2.75" customHeight="1" x14ac:dyDescent="0.25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2.75" customHeight="1" x14ac:dyDescent="0.25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2.75" customHeight="1" x14ac:dyDescent="0.25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2.75" customHeight="1" x14ac:dyDescent="0.25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1">
    <mergeCell ref="O21:S2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P1000"/>
  <sheetViews>
    <sheetView workbookViewId="0"/>
  </sheetViews>
  <sheetFormatPr defaultColWidth="12.6640625" defaultRowHeight="15" customHeight="1" x14ac:dyDescent="0.25"/>
  <cols>
    <col min="1" max="1" width="5.6640625" customWidth="1"/>
    <col min="6" max="6" width="6.44140625" customWidth="1"/>
    <col min="7" max="7" width="5.44140625" customWidth="1"/>
    <col min="8" max="8" width="6.88671875" customWidth="1"/>
    <col min="9" max="9" width="7.21875" customWidth="1"/>
    <col min="14" max="14" width="18.109375" customWidth="1"/>
  </cols>
  <sheetData>
    <row r="1" spans="1:16" x14ac:dyDescent="0.25">
      <c r="A1" s="1" t="s">
        <v>0</v>
      </c>
      <c r="B1" s="15" t="s">
        <v>92</v>
      </c>
      <c r="C1" s="15" t="s">
        <v>93</v>
      </c>
      <c r="D1" s="15" t="s">
        <v>94</v>
      </c>
      <c r="E1" s="15" t="s">
        <v>95</v>
      </c>
      <c r="F1" s="15" t="s">
        <v>96</v>
      </c>
      <c r="G1" s="15" t="s">
        <v>97</v>
      </c>
      <c r="H1" s="15" t="s">
        <v>98</v>
      </c>
      <c r="I1" s="15" t="s">
        <v>21</v>
      </c>
      <c r="J1" s="15" t="s">
        <v>99</v>
      </c>
      <c r="K1" s="15" t="s">
        <v>100</v>
      </c>
      <c r="L1" s="15" t="s">
        <v>101</v>
      </c>
      <c r="M1" s="15" t="s">
        <v>102</v>
      </c>
      <c r="N1" s="15" t="s">
        <v>37</v>
      </c>
      <c r="O1" s="15" t="s">
        <v>45</v>
      </c>
      <c r="P1" s="15" t="s">
        <v>75</v>
      </c>
    </row>
    <row r="2" spans="1:16" x14ac:dyDescent="0.25">
      <c r="A2" s="1" t="s">
        <v>9</v>
      </c>
      <c r="B2" s="15">
        <v>133</v>
      </c>
      <c r="C2" s="131">
        <v>46273</v>
      </c>
      <c r="D2" s="131">
        <v>46534</v>
      </c>
      <c r="E2" s="132">
        <v>0.34375</v>
      </c>
      <c r="F2" s="15">
        <v>30</v>
      </c>
      <c r="G2" s="15">
        <v>30</v>
      </c>
      <c r="H2" s="15">
        <v>0</v>
      </c>
      <c r="I2" s="132">
        <v>0.64583333333333337</v>
      </c>
      <c r="J2" s="133">
        <v>375.00000000000006</v>
      </c>
      <c r="K2" s="134">
        <v>6.2500000000000009</v>
      </c>
      <c r="L2" s="135">
        <v>831.25000000000011</v>
      </c>
      <c r="M2" s="135">
        <v>11</v>
      </c>
      <c r="N2" s="135">
        <v>842.25000000000011</v>
      </c>
      <c r="O2" s="15">
        <v>450</v>
      </c>
      <c r="P2" s="135">
        <v>392.25000000000011</v>
      </c>
    </row>
    <row r="3" spans="1:16" x14ac:dyDescent="0.25">
      <c r="A3" s="136">
        <v>46025</v>
      </c>
      <c r="B3" s="15">
        <v>133</v>
      </c>
      <c r="C3" s="131">
        <v>46273</v>
      </c>
      <c r="D3" s="131">
        <v>46534</v>
      </c>
      <c r="E3" s="132">
        <v>0.34375</v>
      </c>
      <c r="F3" s="15">
        <v>15</v>
      </c>
      <c r="G3" s="15">
        <v>30</v>
      </c>
      <c r="H3" s="15">
        <v>0</v>
      </c>
      <c r="I3" s="132">
        <v>0.64583333333333337</v>
      </c>
      <c r="J3" s="133">
        <v>390.00000000000006</v>
      </c>
      <c r="K3" s="134">
        <v>6.5000000000000009</v>
      </c>
      <c r="L3" s="135">
        <v>864.50000000000011</v>
      </c>
      <c r="M3" s="135">
        <v>22</v>
      </c>
      <c r="N3" s="135">
        <v>886.50000000000011</v>
      </c>
      <c r="O3" s="15">
        <v>810</v>
      </c>
      <c r="P3" s="135">
        <v>76.500000000000114</v>
      </c>
    </row>
    <row r="4" spans="1:16" x14ac:dyDescent="0.25">
      <c r="A4" s="137" t="s">
        <v>11</v>
      </c>
      <c r="B4" s="15">
        <v>133</v>
      </c>
      <c r="C4" s="131">
        <v>46273</v>
      </c>
      <c r="D4" s="131">
        <v>46534</v>
      </c>
      <c r="E4" s="132">
        <v>0.34375</v>
      </c>
      <c r="F4" s="15">
        <v>10</v>
      </c>
      <c r="G4" s="15">
        <v>28</v>
      </c>
      <c r="H4" s="15">
        <v>0</v>
      </c>
      <c r="I4" s="132">
        <v>0.64583333333333337</v>
      </c>
      <c r="J4" s="133">
        <v>397.00000000000006</v>
      </c>
      <c r="K4" s="134">
        <v>6.616666666666668</v>
      </c>
      <c r="L4" s="135">
        <v>880.01666666666688</v>
      </c>
      <c r="M4" s="135">
        <v>22</v>
      </c>
      <c r="N4" s="135">
        <v>902.01666666666688</v>
      </c>
      <c r="O4" s="15">
        <v>900</v>
      </c>
      <c r="P4" s="135">
        <v>2.0166666666668789</v>
      </c>
    </row>
    <row r="5" spans="1:16" x14ac:dyDescent="0.25">
      <c r="A5" s="137" t="s">
        <v>23</v>
      </c>
      <c r="B5" s="15">
        <v>133</v>
      </c>
      <c r="C5" s="131">
        <v>46273</v>
      </c>
      <c r="D5" s="131">
        <v>46534</v>
      </c>
      <c r="E5" s="132">
        <v>0.34375</v>
      </c>
      <c r="F5" s="15">
        <v>0</v>
      </c>
      <c r="G5" s="15">
        <v>30</v>
      </c>
      <c r="H5" s="15">
        <v>5</v>
      </c>
      <c r="I5" s="132">
        <v>0.64583333333333337</v>
      </c>
      <c r="J5" s="133">
        <v>400.00000000000006</v>
      </c>
      <c r="K5" s="134">
        <v>6.6666666666666679</v>
      </c>
      <c r="L5" s="135">
        <v>886.66666666666686</v>
      </c>
      <c r="M5" s="135">
        <v>22</v>
      </c>
      <c r="N5" s="135">
        <v>908.66666666666686</v>
      </c>
      <c r="O5" s="15">
        <v>900</v>
      </c>
      <c r="P5" s="135">
        <v>8.6666666666668561</v>
      </c>
    </row>
    <row r="6" spans="1:16" x14ac:dyDescent="0.25">
      <c r="A6" s="137" t="s">
        <v>26</v>
      </c>
      <c r="B6" s="15">
        <v>135</v>
      </c>
      <c r="C6" s="131">
        <v>46273</v>
      </c>
      <c r="D6" s="131">
        <v>46534</v>
      </c>
      <c r="E6" s="132">
        <v>0.34375</v>
      </c>
      <c r="F6" s="15">
        <v>0</v>
      </c>
      <c r="G6" s="15">
        <v>30</v>
      </c>
      <c r="H6" s="15">
        <v>5</v>
      </c>
      <c r="I6" s="132">
        <v>0.66666666666666663</v>
      </c>
      <c r="J6" s="133">
        <v>429.99999999999994</v>
      </c>
      <c r="K6" s="134">
        <v>7.1666666666666661</v>
      </c>
      <c r="L6" s="135">
        <v>967.49999999999989</v>
      </c>
      <c r="M6" s="135">
        <v>22</v>
      </c>
      <c r="N6" s="135">
        <v>989.49999999999989</v>
      </c>
      <c r="O6" s="15">
        <v>990</v>
      </c>
      <c r="P6" s="135">
        <v>-0.50000000000011369</v>
      </c>
    </row>
    <row r="7" spans="1:16" x14ac:dyDescent="0.25">
      <c r="A7" s="1">
        <v>12</v>
      </c>
      <c r="B7" s="15">
        <v>135</v>
      </c>
      <c r="C7" s="131">
        <v>46273</v>
      </c>
      <c r="D7" s="131">
        <v>46534</v>
      </c>
      <c r="E7" s="132">
        <v>0.34375</v>
      </c>
      <c r="F7" s="15">
        <v>0</v>
      </c>
      <c r="G7" s="15">
        <v>30</v>
      </c>
      <c r="H7" s="15">
        <v>5</v>
      </c>
      <c r="I7" s="132">
        <v>0.66666666666666663</v>
      </c>
      <c r="J7" s="133">
        <v>429.99999999999994</v>
      </c>
      <c r="K7" s="134">
        <v>7.1666666666666661</v>
      </c>
      <c r="L7" s="135">
        <v>967.49999999999989</v>
      </c>
      <c r="M7" s="135">
        <v>22</v>
      </c>
      <c r="N7" s="135">
        <v>989.49999999999989</v>
      </c>
      <c r="O7" s="15">
        <v>990</v>
      </c>
      <c r="P7" s="135">
        <v>-0.50000000000011369</v>
      </c>
    </row>
    <row r="8" spans="1:16" x14ac:dyDescent="0.25">
      <c r="A8" s="1"/>
      <c r="P8" s="133"/>
    </row>
    <row r="9" spans="1:16" x14ac:dyDescent="0.25">
      <c r="A9" s="1"/>
    </row>
    <row r="10" spans="1:16" x14ac:dyDescent="0.25">
      <c r="A10" s="1"/>
    </row>
    <row r="11" spans="1:16" x14ac:dyDescent="0.25">
      <c r="A11" s="1"/>
    </row>
    <row r="12" spans="1:16" x14ac:dyDescent="0.25">
      <c r="A12" s="1"/>
    </row>
    <row r="13" spans="1:16" x14ac:dyDescent="0.25">
      <c r="A13" s="1"/>
    </row>
    <row r="14" spans="1:16" x14ac:dyDescent="0.25">
      <c r="A14" s="1"/>
    </row>
    <row r="15" spans="1:16" x14ac:dyDescent="0.25">
      <c r="A15" s="1"/>
    </row>
    <row r="16" spans="1:16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"/>
  <sheetViews>
    <sheetView workbookViewId="0"/>
  </sheetViews>
  <sheetFormatPr defaultColWidth="12.6640625" defaultRowHeight="15" customHeight="1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00"/>
  <sheetViews>
    <sheetView workbookViewId="0"/>
  </sheetViews>
  <sheetFormatPr defaultColWidth="12.6640625" defaultRowHeight="15" customHeight="1" x14ac:dyDescent="0.25"/>
  <cols>
    <col min="1" max="1" width="10.109375" customWidth="1"/>
    <col min="2" max="2" width="9.88671875" customWidth="1"/>
    <col min="3" max="3" width="14" customWidth="1"/>
    <col min="4" max="26" width="8.6640625" customWidth="1"/>
  </cols>
  <sheetData>
    <row r="1" spans="1:7" ht="12.75" customHeight="1" x14ac:dyDescent="0.25">
      <c r="D1" s="163" t="s">
        <v>134</v>
      </c>
      <c r="E1" s="15" t="s">
        <v>135</v>
      </c>
      <c r="F1" s="15" t="s">
        <v>136</v>
      </c>
      <c r="G1" s="15" t="s">
        <v>137</v>
      </c>
    </row>
    <row r="2" spans="1:7" ht="12.75" customHeight="1" x14ac:dyDescent="0.25">
      <c r="A2" s="163" t="s">
        <v>138</v>
      </c>
      <c r="B2" s="164">
        <v>46273</v>
      </c>
      <c r="C2" s="164">
        <v>46318</v>
      </c>
      <c r="D2" s="163">
        <v>26</v>
      </c>
      <c r="E2" s="163">
        <v>28</v>
      </c>
      <c r="F2" s="163">
        <v>32</v>
      </c>
      <c r="G2" s="163">
        <v>32</v>
      </c>
    </row>
    <row r="3" spans="1:7" ht="12.75" customHeight="1" x14ac:dyDescent="0.25">
      <c r="A3" s="15" t="s">
        <v>139</v>
      </c>
      <c r="B3" s="164">
        <v>46321</v>
      </c>
      <c r="C3" s="164">
        <v>46387</v>
      </c>
      <c r="D3" s="163">
        <v>27</v>
      </c>
      <c r="E3" s="163">
        <v>32</v>
      </c>
      <c r="F3" s="163">
        <v>35</v>
      </c>
      <c r="G3" s="163">
        <v>35</v>
      </c>
    </row>
    <row r="4" spans="1:7" ht="12.75" customHeight="1" x14ac:dyDescent="0.25">
      <c r="A4" s="15" t="s">
        <v>140</v>
      </c>
      <c r="B4" s="164">
        <v>46388</v>
      </c>
      <c r="C4" s="164">
        <v>46465</v>
      </c>
      <c r="D4" s="163">
        <v>41</v>
      </c>
      <c r="E4" s="163">
        <v>46</v>
      </c>
      <c r="F4" s="163">
        <v>52</v>
      </c>
      <c r="G4" s="163">
        <v>52</v>
      </c>
    </row>
    <row r="5" spans="1:7" ht="12.75" customHeight="1" x14ac:dyDescent="0.25">
      <c r="A5" s="15" t="s">
        <v>141</v>
      </c>
      <c r="B5" s="164">
        <v>46468</v>
      </c>
      <c r="C5" s="164">
        <v>46535</v>
      </c>
      <c r="D5" s="163">
        <v>36</v>
      </c>
      <c r="E5" s="163">
        <v>40</v>
      </c>
      <c r="F5" s="163">
        <v>45</v>
      </c>
      <c r="G5" s="163">
        <v>43</v>
      </c>
    </row>
    <row r="6" spans="1:7" ht="12.75" customHeight="1" x14ac:dyDescent="0.25">
      <c r="D6" s="163"/>
      <c r="E6" s="163"/>
      <c r="F6" s="163"/>
    </row>
    <row r="7" spans="1:7" ht="12.75" customHeight="1" x14ac:dyDescent="0.25">
      <c r="E7" s="163"/>
      <c r="F7" s="163"/>
    </row>
    <row r="8" spans="1:7" ht="12.75" customHeight="1" x14ac:dyDescent="0.25">
      <c r="E8" s="163"/>
      <c r="F8" s="163"/>
    </row>
    <row r="9" spans="1:7" ht="12.75" customHeight="1" x14ac:dyDescent="0.25">
      <c r="E9" s="163"/>
      <c r="F9" s="163"/>
    </row>
    <row r="10" spans="1:7" ht="12.75" customHeight="1" x14ac:dyDescent="0.25">
      <c r="E10" s="163"/>
      <c r="F10" s="163"/>
    </row>
    <row r="11" spans="1:7" ht="12.75" customHeight="1" x14ac:dyDescent="0.25">
      <c r="E11" s="163"/>
      <c r="F11" s="163"/>
    </row>
    <row r="12" spans="1:7" ht="12.75" customHeight="1" x14ac:dyDescent="0.25">
      <c r="E12" s="163"/>
      <c r="F12" s="163"/>
    </row>
    <row r="13" spans="1:7" ht="12.75" customHeight="1" x14ac:dyDescent="0.25">
      <c r="E13" s="163"/>
      <c r="F13" s="163"/>
    </row>
    <row r="14" spans="1:7" ht="12.75" customHeight="1" x14ac:dyDescent="0.25">
      <c r="E14" s="163"/>
      <c r="F14" s="163"/>
    </row>
    <row r="15" spans="1:7" ht="12.75" customHeight="1" x14ac:dyDescent="0.25"/>
    <row r="16" spans="1:7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000"/>
  <sheetViews>
    <sheetView showGridLines="0" workbookViewId="0"/>
  </sheetViews>
  <sheetFormatPr defaultColWidth="12.6640625" defaultRowHeight="15" customHeight="1" x14ac:dyDescent="0.25"/>
  <cols>
    <col min="1" max="1" width="2.88671875" customWidth="1"/>
    <col min="2" max="2" width="71.44140625" customWidth="1"/>
    <col min="3" max="3" width="22.33203125" customWidth="1"/>
    <col min="4" max="26" width="8.6640625" customWidth="1"/>
  </cols>
  <sheetData>
    <row r="1" spans="1:3" ht="31.5" customHeight="1" x14ac:dyDescent="0.25">
      <c r="A1" s="173"/>
      <c r="B1" s="173" t="s">
        <v>147</v>
      </c>
      <c r="C1" s="174"/>
    </row>
    <row r="2" spans="1:3" ht="12.75" customHeight="1" x14ac:dyDescent="0.25">
      <c r="A2" s="27"/>
      <c r="B2" s="175"/>
      <c r="C2" s="176"/>
    </row>
    <row r="3" spans="1:3" ht="12.75" customHeight="1" x14ac:dyDescent="0.25">
      <c r="A3" s="27"/>
      <c r="B3" s="177" t="s">
        <v>148</v>
      </c>
      <c r="C3" s="176"/>
    </row>
    <row r="4" spans="1:3" ht="12.75" customHeight="1" x14ac:dyDescent="0.25">
      <c r="A4" s="27"/>
      <c r="B4" s="178" t="s">
        <v>149</v>
      </c>
      <c r="C4" s="176"/>
    </row>
    <row r="5" spans="1:3" ht="12.75" customHeight="1" x14ac:dyDescent="0.25">
      <c r="A5" s="27"/>
      <c r="B5" s="175"/>
      <c r="C5" s="176"/>
    </row>
    <row r="6" spans="1:3" ht="12.75" customHeight="1" x14ac:dyDescent="0.3">
      <c r="A6" s="27"/>
      <c r="B6" s="179" t="s">
        <v>66</v>
      </c>
      <c r="C6" s="176"/>
    </row>
    <row r="7" spans="1:3" ht="12.75" customHeight="1" x14ac:dyDescent="0.25">
      <c r="A7" s="27"/>
      <c r="B7" s="175"/>
      <c r="C7" s="176"/>
    </row>
    <row r="8" spans="1:3" ht="12.75" customHeight="1" x14ac:dyDescent="0.25">
      <c r="A8" s="27"/>
      <c r="B8" s="175" t="s">
        <v>150</v>
      </c>
      <c r="C8" s="176"/>
    </row>
    <row r="9" spans="1:3" ht="12.75" customHeight="1" x14ac:dyDescent="0.25">
      <c r="A9" s="27"/>
      <c r="B9" s="175"/>
      <c r="C9" s="176"/>
    </row>
    <row r="10" spans="1:3" ht="12.75" customHeight="1" x14ac:dyDescent="0.25">
      <c r="A10" s="27"/>
      <c r="B10" s="175" t="s">
        <v>151</v>
      </c>
      <c r="C10" s="176"/>
    </row>
    <row r="11" spans="1:3" ht="12.75" customHeight="1" x14ac:dyDescent="0.25">
      <c r="A11" s="27"/>
      <c r="B11" s="175"/>
      <c r="C11" s="176"/>
    </row>
    <row r="12" spans="1:3" ht="12.75" customHeight="1" x14ac:dyDescent="0.25">
      <c r="A12" s="27"/>
      <c r="B12" s="175" t="s">
        <v>152</v>
      </c>
      <c r="C12" s="176"/>
    </row>
    <row r="13" spans="1:3" ht="12.75" customHeight="1" x14ac:dyDescent="0.25">
      <c r="A13" s="27"/>
      <c r="B13" s="175"/>
      <c r="C13" s="176"/>
    </row>
    <row r="14" spans="1:3" ht="12.75" customHeight="1" x14ac:dyDescent="0.3">
      <c r="A14" s="27"/>
      <c r="B14" s="179" t="s">
        <v>153</v>
      </c>
      <c r="C14" s="176"/>
    </row>
    <row r="15" spans="1:3" ht="12.75" customHeight="1" x14ac:dyDescent="0.25">
      <c r="A15" s="27"/>
      <c r="B15" s="180" t="s">
        <v>154</v>
      </c>
      <c r="C15" s="176"/>
    </row>
    <row r="16" spans="1:3" ht="12.75" customHeight="1" x14ac:dyDescent="0.25">
      <c r="A16" s="27"/>
      <c r="B16" s="181"/>
      <c r="C16" s="176"/>
    </row>
    <row r="17" spans="1:3" ht="12.75" customHeight="1" x14ac:dyDescent="0.25">
      <c r="A17" s="27"/>
      <c r="B17" s="175" t="s">
        <v>155</v>
      </c>
      <c r="C17" s="176"/>
    </row>
    <row r="18" spans="1:3" ht="12.75" customHeight="1" x14ac:dyDescent="0.25">
      <c r="A18" s="27"/>
      <c r="B18" s="27"/>
      <c r="C18" s="176"/>
    </row>
    <row r="19" spans="1:3" ht="12.75" customHeight="1" x14ac:dyDescent="0.25">
      <c r="A19" s="27"/>
      <c r="B19" s="27"/>
      <c r="C19" s="176"/>
    </row>
    <row r="20" spans="1:3" ht="12.75" customHeight="1" x14ac:dyDescent="0.25">
      <c r="A20" s="182"/>
      <c r="B20" s="182"/>
    </row>
    <row r="21" spans="1:3" ht="12.75" customHeight="1" x14ac:dyDescent="0.25">
      <c r="A21" s="182"/>
      <c r="B21" s="182"/>
    </row>
    <row r="22" spans="1:3" ht="12.75" customHeight="1" x14ac:dyDescent="0.25">
      <c r="A22" s="182"/>
      <c r="B22" s="182"/>
    </row>
    <row r="23" spans="1:3" ht="12.75" customHeight="1" x14ac:dyDescent="0.25">
      <c r="A23" s="182"/>
      <c r="B23" s="182"/>
    </row>
    <row r="24" spans="1:3" ht="12.75" customHeight="1" x14ac:dyDescent="0.25">
      <c r="A24" s="182"/>
      <c r="B24" s="182"/>
    </row>
    <row r="25" spans="1:3" ht="12.75" customHeight="1" x14ac:dyDescent="0.25">
      <c r="A25" s="182"/>
      <c r="B25" s="182"/>
    </row>
    <row r="26" spans="1:3" ht="12.75" customHeight="1" x14ac:dyDescent="0.25">
      <c r="A26" s="182"/>
      <c r="B26" s="182"/>
    </row>
    <row r="27" spans="1:3" ht="12.75" customHeight="1" x14ac:dyDescent="0.25">
      <c r="A27" s="182"/>
      <c r="B27" s="182"/>
    </row>
    <row r="28" spans="1:3" ht="12.75" customHeight="1" x14ac:dyDescent="0.25">
      <c r="A28" s="182"/>
      <c r="B28" s="182"/>
    </row>
    <row r="29" spans="1:3" ht="12.75" customHeight="1" x14ac:dyDescent="0.25">
      <c r="A29" s="182"/>
      <c r="B29" s="182"/>
    </row>
    <row r="30" spans="1:3" ht="12.75" customHeight="1" x14ac:dyDescent="0.25">
      <c r="A30" s="182"/>
      <c r="B30" s="182"/>
    </row>
    <row r="31" spans="1:3" ht="12.75" customHeight="1" x14ac:dyDescent="0.25">
      <c r="A31" s="182"/>
      <c r="B31" s="182"/>
    </row>
    <row r="32" spans="1:3" ht="12.75" customHeight="1" x14ac:dyDescent="0.25">
      <c r="A32" s="182"/>
      <c r="B32" s="182"/>
    </row>
    <row r="33" spans="1:2" ht="12.75" customHeight="1" x14ac:dyDescent="0.25">
      <c r="A33" s="182"/>
      <c r="B33" s="182"/>
    </row>
    <row r="34" spans="1:2" ht="12.75" customHeight="1" x14ac:dyDescent="0.25">
      <c r="A34" s="182"/>
      <c r="B34" s="182"/>
    </row>
    <row r="35" spans="1:2" ht="12.75" customHeight="1" x14ac:dyDescent="0.25">
      <c r="A35" s="182"/>
      <c r="B35" s="182"/>
    </row>
    <row r="36" spans="1:2" ht="12.75" customHeight="1" x14ac:dyDescent="0.25">
      <c r="A36" s="182"/>
      <c r="B36" s="182"/>
    </row>
    <row r="37" spans="1:2" ht="12.75" customHeight="1" x14ac:dyDescent="0.25">
      <c r="A37" s="182"/>
      <c r="B37" s="182"/>
    </row>
    <row r="38" spans="1:2" ht="12.75" customHeight="1" x14ac:dyDescent="0.25">
      <c r="A38" s="182"/>
      <c r="B38" s="182"/>
    </row>
    <row r="39" spans="1:2" ht="12.75" customHeight="1" x14ac:dyDescent="0.25">
      <c r="A39" s="182"/>
      <c r="B39" s="182"/>
    </row>
    <row r="40" spans="1:2" ht="12.75" customHeight="1" x14ac:dyDescent="0.25">
      <c r="A40" s="182"/>
      <c r="B40" s="182"/>
    </row>
    <row r="41" spans="1:2" ht="12.75" customHeight="1" x14ac:dyDescent="0.25">
      <c r="A41" s="182"/>
      <c r="B41" s="182"/>
    </row>
    <row r="42" spans="1:2" ht="12.75" customHeight="1" x14ac:dyDescent="0.25">
      <c r="A42" s="182"/>
      <c r="B42" s="182"/>
    </row>
    <row r="43" spans="1:2" ht="12.75" customHeight="1" x14ac:dyDescent="0.25">
      <c r="A43" s="182"/>
      <c r="B43" s="182"/>
    </row>
    <row r="44" spans="1:2" ht="12.75" customHeight="1" x14ac:dyDescent="0.25">
      <c r="A44" s="182"/>
      <c r="B44" s="182"/>
    </row>
    <row r="45" spans="1:2" ht="12.75" customHeight="1" x14ac:dyDescent="0.25">
      <c r="A45" s="182"/>
      <c r="B45" s="182"/>
    </row>
    <row r="46" spans="1:2" ht="12.75" customHeight="1" x14ac:dyDescent="0.25">
      <c r="A46" s="182"/>
      <c r="B46" s="182"/>
    </row>
    <row r="47" spans="1:2" ht="12.75" customHeight="1" x14ac:dyDescent="0.25">
      <c r="A47" s="182"/>
      <c r="B47" s="182"/>
    </row>
    <row r="48" spans="1:2" ht="12.75" customHeight="1" x14ac:dyDescent="0.25">
      <c r="A48" s="182"/>
      <c r="B48" s="182"/>
    </row>
    <row r="49" spans="1:2" ht="12.75" customHeight="1" x14ac:dyDescent="0.25">
      <c r="A49" s="182"/>
      <c r="B49" s="182"/>
    </row>
    <row r="50" spans="1:2" ht="12.75" customHeight="1" x14ac:dyDescent="0.25">
      <c r="A50" s="182"/>
      <c r="B50" s="182"/>
    </row>
    <row r="51" spans="1:2" ht="12.75" customHeight="1" x14ac:dyDescent="0.25">
      <c r="A51" s="182"/>
      <c r="B51" s="182"/>
    </row>
    <row r="52" spans="1:2" ht="12.75" customHeight="1" x14ac:dyDescent="0.25">
      <c r="A52" s="182"/>
      <c r="B52" s="182"/>
    </row>
    <row r="53" spans="1:2" ht="12.75" customHeight="1" x14ac:dyDescent="0.25">
      <c r="A53" s="182"/>
      <c r="B53" s="182"/>
    </row>
    <row r="54" spans="1:2" ht="12.75" customHeight="1" x14ac:dyDescent="0.25">
      <c r="A54" s="182"/>
      <c r="B54" s="182"/>
    </row>
    <row r="55" spans="1:2" ht="12.75" customHeight="1" x14ac:dyDescent="0.25">
      <c r="A55" s="182"/>
      <c r="B55" s="182"/>
    </row>
    <row r="56" spans="1:2" ht="12.75" customHeight="1" x14ac:dyDescent="0.25">
      <c r="A56" s="182"/>
      <c r="B56" s="182"/>
    </row>
    <row r="57" spans="1:2" ht="12.75" customHeight="1" x14ac:dyDescent="0.25">
      <c r="A57" s="182"/>
      <c r="B57" s="182"/>
    </row>
    <row r="58" spans="1:2" ht="12.75" customHeight="1" x14ac:dyDescent="0.25">
      <c r="A58" s="182"/>
      <c r="B58" s="182"/>
    </row>
    <row r="59" spans="1:2" ht="12.75" customHeight="1" x14ac:dyDescent="0.25">
      <c r="A59" s="182"/>
      <c r="B59" s="182"/>
    </row>
    <row r="60" spans="1:2" ht="12.75" customHeight="1" x14ac:dyDescent="0.25">
      <c r="A60" s="182"/>
      <c r="B60" s="182"/>
    </row>
    <row r="61" spans="1:2" ht="12.75" customHeight="1" x14ac:dyDescent="0.25">
      <c r="A61" s="182"/>
      <c r="B61" s="182"/>
    </row>
    <row r="62" spans="1:2" ht="12.75" customHeight="1" x14ac:dyDescent="0.25">
      <c r="A62" s="182"/>
      <c r="B62" s="182"/>
    </row>
    <row r="63" spans="1:2" ht="12.75" customHeight="1" x14ac:dyDescent="0.25">
      <c r="A63" s="182"/>
      <c r="B63" s="182"/>
    </row>
    <row r="64" spans="1:2" ht="12.75" customHeight="1" x14ac:dyDescent="0.25">
      <c r="A64" s="182"/>
      <c r="B64" s="182"/>
    </row>
    <row r="65" spans="1:2" ht="12.75" customHeight="1" x14ac:dyDescent="0.25">
      <c r="A65" s="182"/>
      <c r="B65" s="182"/>
    </row>
    <row r="66" spans="1:2" ht="12.75" customHeight="1" x14ac:dyDescent="0.25">
      <c r="A66" s="182"/>
      <c r="B66" s="182"/>
    </row>
    <row r="67" spans="1:2" ht="12.75" customHeight="1" x14ac:dyDescent="0.25">
      <c r="A67" s="182"/>
      <c r="B67" s="182"/>
    </row>
    <row r="68" spans="1:2" ht="12.75" customHeight="1" x14ac:dyDescent="0.25">
      <c r="A68" s="182"/>
      <c r="B68" s="182"/>
    </row>
    <row r="69" spans="1:2" ht="12.75" customHeight="1" x14ac:dyDescent="0.25">
      <c r="A69" s="182"/>
      <c r="B69" s="182"/>
    </row>
    <row r="70" spans="1:2" ht="12.75" customHeight="1" x14ac:dyDescent="0.25">
      <c r="A70" s="182"/>
      <c r="B70" s="182"/>
    </row>
    <row r="71" spans="1:2" ht="12.75" customHeight="1" x14ac:dyDescent="0.25">
      <c r="A71" s="182"/>
      <c r="B71" s="182"/>
    </row>
    <row r="72" spans="1:2" ht="12.75" customHeight="1" x14ac:dyDescent="0.25">
      <c r="A72" s="182"/>
      <c r="B72" s="182"/>
    </row>
    <row r="73" spans="1:2" ht="12.75" customHeight="1" x14ac:dyDescent="0.25">
      <c r="A73" s="182"/>
      <c r="B73" s="182"/>
    </row>
    <row r="74" spans="1:2" ht="12.75" customHeight="1" x14ac:dyDescent="0.25">
      <c r="A74" s="182"/>
      <c r="B74" s="182"/>
    </row>
    <row r="75" spans="1:2" ht="12.75" customHeight="1" x14ac:dyDescent="0.25">
      <c r="A75" s="182"/>
      <c r="B75" s="182"/>
    </row>
    <row r="76" spans="1:2" ht="12.75" customHeight="1" x14ac:dyDescent="0.25">
      <c r="A76" s="182"/>
      <c r="B76" s="182"/>
    </row>
    <row r="77" spans="1:2" ht="12.75" customHeight="1" x14ac:dyDescent="0.25">
      <c r="A77" s="182"/>
      <c r="B77" s="182"/>
    </row>
    <row r="78" spans="1:2" ht="12.75" customHeight="1" x14ac:dyDescent="0.25">
      <c r="A78" s="182"/>
      <c r="B78" s="182"/>
    </row>
    <row r="79" spans="1:2" ht="12.75" customHeight="1" x14ac:dyDescent="0.25">
      <c r="A79" s="182"/>
      <c r="B79" s="182"/>
    </row>
    <row r="80" spans="1:2" ht="12.75" customHeight="1" x14ac:dyDescent="0.25">
      <c r="A80" s="182"/>
      <c r="B80" s="182"/>
    </row>
    <row r="81" spans="1:2" ht="12.75" customHeight="1" x14ac:dyDescent="0.25">
      <c r="A81" s="182"/>
      <c r="B81" s="182"/>
    </row>
    <row r="82" spans="1:2" ht="12.75" customHeight="1" x14ac:dyDescent="0.25">
      <c r="A82" s="182"/>
      <c r="B82" s="182"/>
    </row>
    <row r="83" spans="1:2" ht="12.75" customHeight="1" x14ac:dyDescent="0.25">
      <c r="A83" s="182"/>
      <c r="B83" s="182"/>
    </row>
    <row r="84" spans="1:2" ht="12.75" customHeight="1" x14ac:dyDescent="0.25">
      <c r="A84" s="182"/>
      <c r="B84" s="182"/>
    </row>
    <row r="85" spans="1:2" ht="12.75" customHeight="1" x14ac:dyDescent="0.25">
      <c r="A85" s="182"/>
      <c r="B85" s="182"/>
    </row>
    <row r="86" spans="1:2" ht="12.75" customHeight="1" x14ac:dyDescent="0.25">
      <c r="A86" s="182"/>
      <c r="B86" s="182"/>
    </row>
    <row r="87" spans="1:2" ht="12.75" customHeight="1" x14ac:dyDescent="0.25">
      <c r="A87" s="182"/>
      <c r="B87" s="182"/>
    </row>
    <row r="88" spans="1:2" ht="12.75" customHeight="1" x14ac:dyDescent="0.25">
      <c r="A88" s="182"/>
      <c r="B88" s="182"/>
    </row>
    <row r="89" spans="1:2" ht="12.75" customHeight="1" x14ac:dyDescent="0.25">
      <c r="A89" s="182"/>
      <c r="B89" s="182"/>
    </row>
    <row r="90" spans="1:2" ht="12.75" customHeight="1" x14ac:dyDescent="0.25">
      <c r="A90" s="182"/>
      <c r="B90" s="182"/>
    </row>
    <row r="91" spans="1:2" ht="12.75" customHeight="1" x14ac:dyDescent="0.25">
      <c r="A91" s="182"/>
      <c r="B91" s="182"/>
    </row>
    <row r="92" spans="1:2" ht="12.75" customHeight="1" x14ac:dyDescent="0.25">
      <c r="A92" s="182"/>
      <c r="B92" s="182"/>
    </row>
    <row r="93" spans="1:2" ht="12.75" customHeight="1" x14ac:dyDescent="0.25">
      <c r="A93" s="182"/>
      <c r="B93" s="182"/>
    </row>
    <row r="94" spans="1:2" ht="12.75" customHeight="1" x14ac:dyDescent="0.25">
      <c r="A94" s="182"/>
      <c r="B94" s="182"/>
    </row>
    <row r="95" spans="1:2" ht="12.75" customHeight="1" x14ac:dyDescent="0.25">
      <c r="A95" s="182"/>
      <c r="B95" s="182"/>
    </row>
    <row r="96" spans="1:2" ht="12.75" customHeight="1" x14ac:dyDescent="0.25">
      <c r="A96" s="182"/>
      <c r="B96" s="182"/>
    </row>
    <row r="97" spans="1:2" ht="12.75" customHeight="1" x14ac:dyDescent="0.25">
      <c r="A97" s="182"/>
      <c r="B97" s="182"/>
    </row>
    <row r="98" spans="1:2" ht="12.75" customHeight="1" x14ac:dyDescent="0.25">
      <c r="A98" s="182"/>
      <c r="B98" s="182"/>
    </row>
    <row r="99" spans="1:2" ht="12.75" customHeight="1" x14ac:dyDescent="0.25">
      <c r="A99" s="182"/>
      <c r="B99" s="182"/>
    </row>
    <row r="100" spans="1:2" ht="12.75" customHeight="1" x14ac:dyDescent="0.25">
      <c r="A100" s="182"/>
      <c r="B100" s="182"/>
    </row>
    <row r="101" spans="1:2" ht="12.75" customHeight="1" x14ac:dyDescent="0.25">
      <c r="A101" s="182"/>
      <c r="B101" s="182"/>
    </row>
    <row r="102" spans="1:2" ht="12.75" customHeight="1" x14ac:dyDescent="0.25">
      <c r="A102" s="182"/>
      <c r="B102" s="182"/>
    </row>
    <row r="103" spans="1:2" ht="12.75" customHeight="1" x14ac:dyDescent="0.25">
      <c r="A103" s="182"/>
      <c r="B103" s="182"/>
    </row>
    <row r="104" spans="1:2" ht="12.75" customHeight="1" x14ac:dyDescent="0.25">
      <c r="A104" s="182"/>
      <c r="B104" s="182"/>
    </row>
    <row r="105" spans="1:2" ht="12.75" customHeight="1" x14ac:dyDescent="0.25">
      <c r="A105" s="182"/>
      <c r="B105" s="182"/>
    </row>
    <row r="106" spans="1:2" ht="12.75" customHeight="1" x14ac:dyDescent="0.25">
      <c r="A106" s="182"/>
      <c r="B106" s="182"/>
    </row>
    <row r="107" spans="1:2" ht="12.75" customHeight="1" x14ac:dyDescent="0.25">
      <c r="A107" s="182"/>
      <c r="B107" s="182"/>
    </row>
    <row r="108" spans="1:2" ht="12.75" customHeight="1" x14ac:dyDescent="0.25">
      <c r="A108" s="182"/>
      <c r="B108" s="182"/>
    </row>
    <row r="109" spans="1:2" ht="12.75" customHeight="1" x14ac:dyDescent="0.25">
      <c r="A109" s="182"/>
      <c r="B109" s="182"/>
    </row>
    <row r="110" spans="1:2" ht="12.75" customHeight="1" x14ac:dyDescent="0.25">
      <c r="A110" s="182"/>
      <c r="B110" s="182"/>
    </row>
    <row r="111" spans="1:2" ht="12.75" customHeight="1" x14ac:dyDescent="0.25">
      <c r="A111" s="182"/>
      <c r="B111" s="182"/>
    </row>
    <row r="112" spans="1:2" ht="12.75" customHeight="1" x14ac:dyDescent="0.25">
      <c r="A112" s="182"/>
      <c r="B112" s="182"/>
    </row>
    <row r="113" spans="1:2" ht="12.75" customHeight="1" x14ac:dyDescent="0.25">
      <c r="A113" s="182"/>
      <c r="B113" s="182"/>
    </row>
    <row r="114" spans="1:2" ht="12.75" customHeight="1" x14ac:dyDescent="0.25">
      <c r="A114" s="182"/>
      <c r="B114" s="182"/>
    </row>
    <row r="115" spans="1:2" ht="12.75" customHeight="1" x14ac:dyDescent="0.25">
      <c r="A115" s="182"/>
      <c r="B115" s="182"/>
    </row>
    <row r="116" spans="1:2" ht="12.75" customHeight="1" x14ac:dyDescent="0.25">
      <c r="A116" s="182"/>
      <c r="B116" s="182"/>
    </row>
    <row r="117" spans="1:2" ht="12.75" customHeight="1" x14ac:dyDescent="0.25">
      <c r="A117" s="182"/>
      <c r="B117" s="182"/>
    </row>
    <row r="118" spans="1:2" ht="12.75" customHeight="1" x14ac:dyDescent="0.25">
      <c r="A118" s="182"/>
      <c r="B118" s="182"/>
    </row>
    <row r="119" spans="1:2" ht="12.75" customHeight="1" x14ac:dyDescent="0.25">
      <c r="A119" s="182"/>
      <c r="B119" s="182"/>
    </row>
    <row r="120" spans="1:2" ht="12.75" customHeight="1" x14ac:dyDescent="0.25">
      <c r="A120" s="182"/>
      <c r="B120" s="182"/>
    </row>
    <row r="121" spans="1:2" ht="12.75" customHeight="1" x14ac:dyDescent="0.25">
      <c r="A121" s="182"/>
      <c r="B121" s="182"/>
    </row>
    <row r="122" spans="1:2" ht="12.75" customHeight="1" x14ac:dyDescent="0.25">
      <c r="A122" s="182"/>
      <c r="B122" s="182"/>
    </row>
    <row r="123" spans="1:2" ht="12.75" customHeight="1" x14ac:dyDescent="0.25">
      <c r="A123" s="182"/>
      <c r="B123" s="182"/>
    </row>
    <row r="124" spans="1:2" ht="12.75" customHeight="1" x14ac:dyDescent="0.25">
      <c r="A124" s="182"/>
      <c r="B124" s="182"/>
    </row>
    <row r="125" spans="1:2" ht="12.75" customHeight="1" x14ac:dyDescent="0.25">
      <c r="A125" s="182"/>
      <c r="B125" s="182"/>
    </row>
    <row r="126" spans="1:2" ht="12.75" customHeight="1" x14ac:dyDescent="0.25">
      <c r="A126" s="182"/>
      <c r="B126" s="182"/>
    </row>
    <row r="127" spans="1:2" ht="12.75" customHeight="1" x14ac:dyDescent="0.25">
      <c r="A127" s="182"/>
      <c r="B127" s="182"/>
    </row>
    <row r="128" spans="1:2" ht="12.75" customHeight="1" x14ac:dyDescent="0.25">
      <c r="A128" s="182"/>
      <c r="B128" s="182"/>
    </row>
    <row r="129" spans="1:2" ht="12.75" customHeight="1" x14ac:dyDescent="0.25">
      <c r="A129" s="182"/>
      <c r="B129" s="182"/>
    </row>
    <row r="130" spans="1:2" ht="12.75" customHeight="1" x14ac:dyDescent="0.25">
      <c r="A130" s="182"/>
      <c r="B130" s="182"/>
    </row>
    <row r="131" spans="1:2" ht="12.75" customHeight="1" x14ac:dyDescent="0.25">
      <c r="A131" s="182"/>
      <c r="B131" s="182"/>
    </row>
    <row r="132" spans="1:2" ht="12.75" customHeight="1" x14ac:dyDescent="0.25">
      <c r="A132" s="182"/>
      <c r="B132" s="182"/>
    </row>
    <row r="133" spans="1:2" ht="12.75" customHeight="1" x14ac:dyDescent="0.25">
      <c r="A133" s="182"/>
      <c r="B133" s="182"/>
    </row>
    <row r="134" spans="1:2" ht="12.75" customHeight="1" x14ac:dyDescent="0.25">
      <c r="A134" s="182"/>
      <c r="B134" s="182"/>
    </row>
    <row r="135" spans="1:2" ht="12.75" customHeight="1" x14ac:dyDescent="0.25">
      <c r="A135" s="182"/>
      <c r="B135" s="182"/>
    </row>
    <row r="136" spans="1:2" ht="12.75" customHeight="1" x14ac:dyDescent="0.25">
      <c r="A136" s="182"/>
      <c r="B136" s="182"/>
    </row>
    <row r="137" spans="1:2" ht="12.75" customHeight="1" x14ac:dyDescent="0.25">
      <c r="A137" s="182"/>
      <c r="B137" s="182"/>
    </row>
    <row r="138" spans="1:2" ht="12.75" customHeight="1" x14ac:dyDescent="0.25">
      <c r="A138" s="182"/>
      <c r="B138" s="182"/>
    </row>
    <row r="139" spans="1:2" ht="12.75" customHeight="1" x14ac:dyDescent="0.25">
      <c r="A139" s="182"/>
      <c r="B139" s="182"/>
    </row>
    <row r="140" spans="1:2" ht="12.75" customHeight="1" x14ac:dyDescent="0.25">
      <c r="A140" s="182"/>
      <c r="B140" s="182"/>
    </row>
    <row r="141" spans="1:2" ht="12.75" customHeight="1" x14ac:dyDescent="0.25">
      <c r="A141" s="182"/>
      <c r="B141" s="182"/>
    </row>
    <row r="142" spans="1:2" ht="12.75" customHeight="1" x14ac:dyDescent="0.25">
      <c r="A142" s="182"/>
      <c r="B142" s="182"/>
    </row>
    <row r="143" spans="1:2" ht="12.75" customHeight="1" x14ac:dyDescent="0.25">
      <c r="A143" s="182"/>
      <c r="B143" s="182"/>
    </row>
    <row r="144" spans="1:2" ht="12.75" customHeight="1" x14ac:dyDescent="0.25">
      <c r="A144" s="182"/>
      <c r="B144" s="182"/>
    </row>
    <row r="145" spans="1:2" ht="12.75" customHeight="1" x14ac:dyDescent="0.25">
      <c r="A145" s="182"/>
      <c r="B145" s="182"/>
    </row>
    <row r="146" spans="1:2" ht="12.75" customHeight="1" x14ac:dyDescent="0.25">
      <c r="A146" s="182"/>
      <c r="B146" s="182"/>
    </row>
    <row r="147" spans="1:2" ht="12.75" customHeight="1" x14ac:dyDescent="0.25">
      <c r="A147" s="182"/>
      <c r="B147" s="182"/>
    </row>
    <row r="148" spans="1:2" ht="12.75" customHeight="1" x14ac:dyDescent="0.25">
      <c r="A148" s="182"/>
      <c r="B148" s="182"/>
    </row>
    <row r="149" spans="1:2" ht="12.75" customHeight="1" x14ac:dyDescent="0.25">
      <c r="A149" s="182"/>
      <c r="B149" s="182"/>
    </row>
    <row r="150" spans="1:2" ht="12.75" customHeight="1" x14ac:dyDescent="0.25">
      <c r="A150" s="182"/>
      <c r="B150" s="182"/>
    </row>
    <row r="151" spans="1:2" ht="12.75" customHeight="1" x14ac:dyDescent="0.25">
      <c r="A151" s="182"/>
      <c r="B151" s="182"/>
    </row>
    <row r="152" spans="1:2" ht="12.75" customHeight="1" x14ac:dyDescent="0.25">
      <c r="A152" s="182"/>
      <c r="B152" s="182"/>
    </row>
    <row r="153" spans="1:2" ht="12.75" customHeight="1" x14ac:dyDescent="0.25">
      <c r="A153" s="182"/>
      <c r="B153" s="182"/>
    </row>
    <row r="154" spans="1:2" ht="12.75" customHeight="1" x14ac:dyDescent="0.25">
      <c r="A154" s="182"/>
      <c r="B154" s="182"/>
    </row>
    <row r="155" spans="1:2" ht="12.75" customHeight="1" x14ac:dyDescent="0.25">
      <c r="A155" s="182"/>
      <c r="B155" s="182"/>
    </row>
    <row r="156" spans="1:2" ht="12.75" customHeight="1" x14ac:dyDescent="0.25">
      <c r="A156" s="182"/>
      <c r="B156" s="182"/>
    </row>
    <row r="157" spans="1:2" ht="12.75" customHeight="1" x14ac:dyDescent="0.25">
      <c r="A157" s="182"/>
      <c r="B157" s="182"/>
    </row>
    <row r="158" spans="1:2" ht="12.75" customHeight="1" x14ac:dyDescent="0.25">
      <c r="A158" s="182"/>
      <c r="B158" s="182"/>
    </row>
    <row r="159" spans="1:2" ht="12.75" customHeight="1" x14ac:dyDescent="0.25">
      <c r="A159" s="182"/>
      <c r="B159" s="182"/>
    </row>
    <row r="160" spans="1:2" ht="12.75" customHeight="1" x14ac:dyDescent="0.25">
      <c r="A160" s="182"/>
      <c r="B160" s="182"/>
    </row>
    <row r="161" spans="1:2" ht="12.75" customHeight="1" x14ac:dyDescent="0.25">
      <c r="A161" s="182"/>
      <c r="B161" s="182"/>
    </row>
    <row r="162" spans="1:2" ht="12.75" customHeight="1" x14ac:dyDescent="0.25">
      <c r="A162" s="182"/>
      <c r="B162" s="182"/>
    </row>
    <row r="163" spans="1:2" ht="12.75" customHeight="1" x14ac:dyDescent="0.25">
      <c r="A163" s="182"/>
      <c r="B163" s="182"/>
    </row>
    <row r="164" spans="1:2" ht="12.75" customHeight="1" x14ac:dyDescent="0.25">
      <c r="A164" s="182"/>
      <c r="B164" s="182"/>
    </row>
    <row r="165" spans="1:2" ht="12.75" customHeight="1" x14ac:dyDescent="0.25">
      <c r="A165" s="182"/>
      <c r="B165" s="182"/>
    </row>
    <row r="166" spans="1:2" ht="12.75" customHeight="1" x14ac:dyDescent="0.25">
      <c r="A166" s="182"/>
      <c r="B166" s="182"/>
    </row>
    <row r="167" spans="1:2" ht="12.75" customHeight="1" x14ac:dyDescent="0.25">
      <c r="A167" s="182"/>
      <c r="B167" s="182"/>
    </row>
    <row r="168" spans="1:2" ht="12.75" customHeight="1" x14ac:dyDescent="0.25">
      <c r="A168" s="182"/>
      <c r="B168" s="182"/>
    </row>
    <row r="169" spans="1:2" ht="12.75" customHeight="1" x14ac:dyDescent="0.25">
      <c r="A169" s="182"/>
      <c r="B169" s="182"/>
    </row>
    <row r="170" spans="1:2" ht="12.75" customHeight="1" x14ac:dyDescent="0.25">
      <c r="A170" s="182"/>
      <c r="B170" s="182"/>
    </row>
    <row r="171" spans="1:2" ht="12.75" customHeight="1" x14ac:dyDescent="0.25">
      <c r="A171" s="182"/>
      <c r="B171" s="182"/>
    </row>
    <row r="172" spans="1:2" ht="12.75" customHeight="1" x14ac:dyDescent="0.25">
      <c r="A172" s="182"/>
      <c r="B172" s="182"/>
    </row>
    <row r="173" spans="1:2" ht="12.75" customHeight="1" x14ac:dyDescent="0.25">
      <c r="A173" s="182"/>
      <c r="B173" s="182"/>
    </row>
    <row r="174" spans="1:2" ht="12.75" customHeight="1" x14ac:dyDescent="0.25">
      <c r="A174" s="182"/>
      <c r="B174" s="182"/>
    </row>
    <row r="175" spans="1:2" ht="12.75" customHeight="1" x14ac:dyDescent="0.25">
      <c r="A175" s="182"/>
      <c r="B175" s="182"/>
    </row>
    <row r="176" spans="1:2" ht="12.75" customHeight="1" x14ac:dyDescent="0.25">
      <c r="A176" s="182"/>
      <c r="B176" s="182"/>
    </row>
    <row r="177" spans="1:2" ht="12.75" customHeight="1" x14ac:dyDescent="0.25">
      <c r="A177" s="182"/>
      <c r="B177" s="182"/>
    </row>
    <row r="178" spans="1:2" ht="12.75" customHeight="1" x14ac:dyDescent="0.25">
      <c r="A178" s="182"/>
      <c r="B178" s="182"/>
    </row>
    <row r="179" spans="1:2" ht="12.75" customHeight="1" x14ac:dyDescent="0.25">
      <c r="A179" s="182"/>
      <c r="B179" s="182"/>
    </row>
    <row r="180" spans="1:2" ht="12.75" customHeight="1" x14ac:dyDescent="0.25">
      <c r="A180" s="182"/>
      <c r="B180" s="182"/>
    </row>
    <row r="181" spans="1:2" ht="12.75" customHeight="1" x14ac:dyDescent="0.25">
      <c r="A181" s="182"/>
      <c r="B181" s="182"/>
    </row>
    <row r="182" spans="1:2" ht="12.75" customHeight="1" x14ac:dyDescent="0.25">
      <c r="A182" s="182"/>
      <c r="B182" s="182"/>
    </row>
    <row r="183" spans="1:2" ht="12.75" customHeight="1" x14ac:dyDescent="0.25">
      <c r="A183" s="182"/>
      <c r="B183" s="182"/>
    </row>
    <row r="184" spans="1:2" ht="12.75" customHeight="1" x14ac:dyDescent="0.25">
      <c r="A184" s="182"/>
      <c r="B184" s="182"/>
    </row>
    <row r="185" spans="1:2" ht="12.75" customHeight="1" x14ac:dyDescent="0.25">
      <c r="A185" s="182"/>
      <c r="B185" s="182"/>
    </row>
    <row r="186" spans="1:2" ht="12.75" customHeight="1" x14ac:dyDescent="0.25">
      <c r="A186" s="182"/>
      <c r="B186" s="182"/>
    </row>
    <row r="187" spans="1:2" ht="12.75" customHeight="1" x14ac:dyDescent="0.25">
      <c r="A187" s="182"/>
      <c r="B187" s="182"/>
    </row>
    <row r="188" spans="1:2" ht="12.75" customHeight="1" x14ac:dyDescent="0.25">
      <c r="A188" s="182"/>
      <c r="B188" s="182"/>
    </row>
    <row r="189" spans="1:2" ht="12.75" customHeight="1" x14ac:dyDescent="0.25">
      <c r="A189" s="182"/>
      <c r="B189" s="182"/>
    </row>
    <row r="190" spans="1:2" ht="12.75" customHeight="1" x14ac:dyDescent="0.25">
      <c r="A190" s="182"/>
      <c r="B190" s="182"/>
    </row>
    <row r="191" spans="1:2" ht="12.75" customHeight="1" x14ac:dyDescent="0.25">
      <c r="A191" s="182"/>
      <c r="B191" s="182"/>
    </row>
    <row r="192" spans="1:2" ht="12.75" customHeight="1" x14ac:dyDescent="0.25">
      <c r="A192" s="182"/>
      <c r="B192" s="182"/>
    </row>
    <row r="193" spans="1:2" ht="12.75" customHeight="1" x14ac:dyDescent="0.25">
      <c r="A193" s="182"/>
      <c r="B193" s="182"/>
    </row>
    <row r="194" spans="1:2" ht="12.75" customHeight="1" x14ac:dyDescent="0.25">
      <c r="A194" s="182"/>
      <c r="B194" s="182"/>
    </row>
    <row r="195" spans="1:2" ht="12.75" customHeight="1" x14ac:dyDescent="0.25">
      <c r="A195" s="182"/>
      <c r="B195" s="182"/>
    </row>
    <row r="196" spans="1:2" ht="12.75" customHeight="1" x14ac:dyDescent="0.25">
      <c r="A196" s="182"/>
      <c r="B196" s="182"/>
    </row>
    <row r="197" spans="1:2" ht="12.75" customHeight="1" x14ac:dyDescent="0.25">
      <c r="A197" s="182"/>
      <c r="B197" s="182"/>
    </row>
    <row r="198" spans="1:2" ht="12.75" customHeight="1" x14ac:dyDescent="0.25">
      <c r="A198" s="182"/>
      <c r="B198" s="182"/>
    </row>
    <row r="199" spans="1:2" ht="12.75" customHeight="1" x14ac:dyDescent="0.25">
      <c r="A199" s="182"/>
      <c r="B199" s="182"/>
    </row>
    <row r="200" spans="1:2" ht="12.75" customHeight="1" x14ac:dyDescent="0.25">
      <c r="A200" s="182"/>
      <c r="B200" s="182"/>
    </row>
    <row r="201" spans="1:2" ht="12.75" customHeight="1" x14ac:dyDescent="0.25">
      <c r="A201" s="182"/>
      <c r="B201" s="182"/>
    </row>
    <row r="202" spans="1:2" ht="12.75" customHeight="1" x14ac:dyDescent="0.25">
      <c r="A202" s="182"/>
      <c r="B202" s="182"/>
    </row>
    <row r="203" spans="1:2" ht="12.75" customHeight="1" x14ac:dyDescent="0.25">
      <c r="A203" s="182"/>
      <c r="B203" s="182"/>
    </row>
    <row r="204" spans="1:2" ht="12.75" customHeight="1" x14ac:dyDescent="0.25">
      <c r="A204" s="182"/>
      <c r="B204" s="182"/>
    </row>
    <row r="205" spans="1:2" ht="12.75" customHeight="1" x14ac:dyDescent="0.25">
      <c r="A205" s="182"/>
      <c r="B205" s="182"/>
    </row>
    <row r="206" spans="1:2" ht="12.75" customHeight="1" x14ac:dyDescent="0.25">
      <c r="A206" s="182"/>
      <c r="B206" s="182"/>
    </row>
    <row r="207" spans="1:2" ht="12.75" customHeight="1" x14ac:dyDescent="0.25">
      <c r="A207" s="182"/>
      <c r="B207" s="182"/>
    </row>
    <row r="208" spans="1:2" ht="12.75" customHeight="1" x14ac:dyDescent="0.25">
      <c r="A208" s="182"/>
      <c r="B208" s="182"/>
    </row>
    <row r="209" spans="1:2" ht="12.75" customHeight="1" x14ac:dyDescent="0.25">
      <c r="A209" s="182"/>
      <c r="B209" s="182"/>
    </row>
    <row r="210" spans="1:2" ht="12.75" customHeight="1" x14ac:dyDescent="0.25">
      <c r="A210" s="182"/>
      <c r="B210" s="182"/>
    </row>
    <row r="211" spans="1:2" ht="12.75" customHeight="1" x14ac:dyDescent="0.25">
      <c r="A211" s="182"/>
      <c r="B211" s="182"/>
    </row>
    <row r="212" spans="1:2" ht="12.75" customHeight="1" x14ac:dyDescent="0.25">
      <c r="A212" s="182"/>
      <c r="B212" s="182"/>
    </row>
    <row r="213" spans="1:2" ht="12.75" customHeight="1" x14ac:dyDescent="0.25">
      <c r="A213" s="182"/>
      <c r="B213" s="182"/>
    </row>
    <row r="214" spans="1:2" ht="12.75" customHeight="1" x14ac:dyDescent="0.25">
      <c r="A214" s="182"/>
      <c r="B214" s="182"/>
    </row>
    <row r="215" spans="1:2" ht="12.75" customHeight="1" x14ac:dyDescent="0.25">
      <c r="A215" s="182"/>
      <c r="B215" s="182"/>
    </row>
    <row r="216" spans="1:2" ht="12.75" customHeight="1" x14ac:dyDescent="0.25">
      <c r="A216" s="182"/>
      <c r="B216" s="182"/>
    </row>
    <row r="217" spans="1:2" ht="12.75" customHeight="1" x14ac:dyDescent="0.25">
      <c r="A217" s="182"/>
      <c r="B217" s="182"/>
    </row>
    <row r="218" spans="1:2" ht="12.75" customHeight="1" x14ac:dyDescent="0.25">
      <c r="A218" s="182"/>
      <c r="B218" s="182"/>
    </row>
    <row r="219" spans="1:2" ht="12.75" customHeight="1" x14ac:dyDescent="0.25">
      <c r="A219" s="182"/>
      <c r="B219" s="182"/>
    </row>
    <row r="220" spans="1:2" ht="12.75" customHeight="1" x14ac:dyDescent="0.25">
      <c r="A220" s="182"/>
      <c r="B220" s="182"/>
    </row>
    <row r="221" spans="1:2" ht="12.75" customHeight="1" x14ac:dyDescent="0.25">
      <c r="A221" s="182"/>
      <c r="B221" s="182"/>
    </row>
    <row r="222" spans="1:2" ht="12.75" customHeight="1" x14ac:dyDescent="0.25">
      <c r="A222" s="182"/>
      <c r="B222" s="182"/>
    </row>
    <row r="223" spans="1:2" ht="12.75" customHeight="1" x14ac:dyDescent="0.25">
      <c r="A223" s="182"/>
      <c r="B223" s="182"/>
    </row>
    <row r="224" spans="1:2" ht="12.75" customHeight="1" x14ac:dyDescent="0.25">
      <c r="A224" s="182"/>
      <c r="B224" s="182"/>
    </row>
    <row r="225" spans="1:2" ht="12.75" customHeight="1" x14ac:dyDescent="0.25">
      <c r="A225" s="182"/>
      <c r="B225" s="182"/>
    </row>
    <row r="226" spans="1:2" ht="12.75" customHeight="1" x14ac:dyDescent="0.25">
      <c r="A226" s="182"/>
      <c r="B226" s="182"/>
    </row>
    <row r="227" spans="1:2" ht="12.75" customHeight="1" x14ac:dyDescent="0.25">
      <c r="A227" s="182"/>
      <c r="B227" s="182"/>
    </row>
    <row r="228" spans="1:2" ht="12.75" customHeight="1" x14ac:dyDescent="0.25">
      <c r="A228" s="182"/>
      <c r="B228" s="182"/>
    </row>
    <row r="229" spans="1:2" ht="12.75" customHeight="1" x14ac:dyDescent="0.25">
      <c r="A229" s="182"/>
      <c r="B229" s="182"/>
    </row>
    <row r="230" spans="1:2" ht="12.75" customHeight="1" x14ac:dyDescent="0.25">
      <c r="A230" s="182"/>
      <c r="B230" s="182"/>
    </row>
    <row r="231" spans="1:2" ht="12.75" customHeight="1" x14ac:dyDescent="0.25">
      <c r="A231" s="182"/>
      <c r="B231" s="182"/>
    </row>
    <row r="232" spans="1:2" ht="12.75" customHeight="1" x14ac:dyDescent="0.25">
      <c r="A232" s="182"/>
      <c r="B232" s="182"/>
    </row>
    <row r="233" spans="1:2" ht="12.75" customHeight="1" x14ac:dyDescent="0.25">
      <c r="A233" s="182"/>
      <c r="B233" s="182"/>
    </row>
    <row r="234" spans="1:2" ht="12.75" customHeight="1" x14ac:dyDescent="0.25">
      <c r="A234" s="182"/>
      <c r="B234" s="182"/>
    </row>
    <row r="235" spans="1:2" ht="12.75" customHeight="1" x14ac:dyDescent="0.25">
      <c r="A235" s="182"/>
      <c r="B235" s="182"/>
    </row>
    <row r="236" spans="1:2" ht="12.75" customHeight="1" x14ac:dyDescent="0.25">
      <c r="A236" s="182"/>
      <c r="B236" s="182"/>
    </row>
    <row r="237" spans="1:2" ht="12.75" customHeight="1" x14ac:dyDescent="0.25">
      <c r="A237" s="182"/>
      <c r="B237" s="182"/>
    </row>
    <row r="238" spans="1:2" ht="12.75" customHeight="1" x14ac:dyDescent="0.25">
      <c r="A238" s="182"/>
      <c r="B238" s="182"/>
    </row>
    <row r="239" spans="1:2" ht="12.75" customHeight="1" x14ac:dyDescent="0.25">
      <c r="A239" s="182"/>
      <c r="B239" s="182"/>
    </row>
    <row r="240" spans="1:2" ht="12.75" customHeight="1" x14ac:dyDescent="0.25">
      <c r="A240" s="182"/>
      <c r="B240" s="182"/>
    </row>
    <row r="241" spans="1:2" ht="12.75" customHeight="1" x14ac:dyDescent="0.25">
      <c r="A241" s="182"/>
      <c r="B241" s="182"/>
    </row>
    <row r="242" spans="1:2" ht="12.75" customHeight="1" x14ac:dyDescent="0.25">
      <c r="A242" s="182"/>
      <c r="B242" s="182"/>
    </row>
    <row r="243" spans="1:2" ht="12.75" customHeight="1" x14ac:dyDescent="0.25">
      <c r="A243" s="182"/>
      <c r="B243" s="182"/>
    </row>
    <row r="244" spans="1:2" ht="12.75" customHeight="1" x14ac:dyDescent="0.25">
      <c r="A244" s="182"/>
      <c r="B244" s="182"/>
    </row>
    <row r="245" spans="1:2" ht="12.75" customHeight="1" x14ac:dyDescent="0.25">
      <c r="A245" s="182"/>
      <c r="B245" s="182"/>
    </row>
    <row r="246" spans="1:2" ht="12.75" customHeight="1" x14ac:dyDescent="0.25">
      <c r="A246" s="182"/>
      <c r="B246" s="182"/>
    </row>
    <row r="247" spans="1:2" ht="12.75" customHeight="1" x14ac:dyDescent="0.25">
      <c r="A247" s="182"/>
      <c r="B247" s="182"/>
    </row>
    <row r="248" spans="1:2" ht="12.75" customHeight="1" x14ac:dyDescent="0.25">
      <c r="A248" s="182"/>
      <c r="B248" s="182"/>
    </row>
    <row r="249" spans="1:2" ht="12.75" customHeight="1" x14ac:dyDescent="0.25">
      <c r="A249" s="182"/>
      <c r="B249" s="182"/>
    </row>
    <row r="250" spans="1:2" ht="12.75" customHeight="1" x14ac:dyDescent="0.25">
      <c r="A250" s="182"/>
      <c r="B250" s="182"/>
    </row>
    <row r="251" spans="1:2" ht="12.75" customHeight="1" x14ac:dyDescent="0.25">
      <c r="A251" s="182"/>
      <c r="B251" s="182"/>
    </row>
    <row r="252" spans="1:2" ht="12.75" customHeight="1" x14ac:dyDescent="0.25">
      <c r="A252" s="182"/>
      <c r="B252" s="182"/>
    </row>
    <row r="253" spans="1:2" ht="12.75" customHeight="1" x14ac:dyDescent="0.25">
      <c r="A253" s="182"/>
      <c r="B253" s="182"/>
    </row>
    <row r="254" spans="1:2" ht="12.75" customHeight="1" x14ac:dyDescent="0.25">
      <c r="A254" s="182"/>
      <c r="B254" s="182"/>
    </row>
    <row r="255" spans="1:2" ht="12.75" customHeight="1" x14ac:dyDescent="0.25">
      <c r="A255" s="182"/>
      <c r="B255" s="182"/>
    </row>
    <row r="256" spans="1:2" ht="12.75" customHeight="1" x14ac:dyDescent="0.25">
      <c r="A256" s="182"/>
      <c r="B256" s="182"/>
    </row>
    <row r="257" spans="1:2" ht="12.75" customHeight="1" x14ac:dyDescent="0.25">
      <c r="A257" s="182"/>
      <c r="B257" s="182"/>
    </row>
    <row r="258" spans="1:2" ht="12.75" customHeight="1" x14ac:dyDescent="0.25">
      <c r="A258" s="182"/>
      <c r="B258" s="182"/>
    </row>
    <row r="259" spans="1:2" ht="12.75" customHeight="1" x14ac:dyDescent="0.25">
      <c r="A259" s="182"/>
      <c r="B259" s="182"/>
    </row>
    <row r="260" spans="1:2" ht="12.75" customHeight="1" x14ac:dyDescent="0.25">
      <c r="A260" s="182"/>
      <c r="B260" s="182"/>
    </row>
    <row r="261" spans="1:2" ht="12.75" customHeight="1" x14ac:dyDescent="0.25">
      <c r="A261" s="182"/>
      <c r="B261" s="182"/>
    </row>
    <row r="262" spans="1:2" ht="12.75" customHeight="1" x14ac:dyDescent="0.25">
      <c r="A262" s="182"/>
      <c r="B262" s="182"/>
    </row>
    <row r="263" spans="1:2" ht="12.75" customHeight="1" x14ac:dyDescent="0.25">
      <c r="A263" s="182"/>
      <c r="B263" s="182"/>
    </row>
    <row r="264" spans="1:2" ht="12.75" customHeight="1" x14ac:dyDescent="0.25">
      <c r="A264" s="182"/>
      <c r="B264" s="182"/>
    </row>
    <row r="265" spans="1:2" ht="12.75" customHeight="1" x14ac:dyDescent="0.25">
      <c r="A265" s="182"/>
      <c r="B265" s="182"/>
    </row>
    <row r="266" spans="1:2" ht="12.75" customHeight="1" x14ac:dyDescent="0.25">
      <c r="A266" s="182"/>
      <c r="B266" s="182"/>
    </row>
    <row r="267" spans="1:2" ht="12.75" customHeight="1" x14ac:dyDescent="0.25">
      <c r="A267" s="182"/>
      <c r="B267" s="182"/>
    </row>
    <row r="268" spans="1:2" ht="12.75" customHeight="1" x14ac:dyDescent="0.25">
      <c r="A268" s="182"/>
      <c r="B268" s="182"/>
    </row>
    <row r="269" spans="1:2" ht="12.75" customHeight="1" x14ac:dyDescent="0.25">
      <c r="A269" s="182"/>
      <c r="B269" s="182"/>
    </row>
    <row r="270" spans="1:2" ht="12.75" customHeight="1" x14ac:dyDescent="0.25">
      <c r="A270" s="182"/>
      <c r="B270" s="182"/>
    </row>
    <row r="271" spans="1:2" ht="12.75" customHeight="1" x14ac:dyDescent="0.25">
      <c r="A271" s="182"/>
      <c r="B271" s="182"/>
    </row>
    <row r="272" spans="1:2" ht="12.75" customHeight="1" x14ac:dyDescent="0.25">
      <c r="A272" s="182"/>
      <c r="B272" s="182"/>
    </row>
    <row r="273" spans="1:2" ht="12.75" customHeight="1" x14ac:dyDescent="0.25">
      <c r="A273" s="182"/>
      <c r="B273" s="182"/>
    </row>
    <row r="274" spans="1:2" ht="12.75" customHeight="1" x14ac:dyDescent="0.25">
      <c r="A274" s="182"/>
      <c r="B274" s="182"/>
    </row>
    <row r="275" spans="1:2" ht="12.75" customHeight="1" x14ac:dyDescent="0.25">
      <c r="A275" s="182"/>
      <c r="B275" s="182"/>
    </row>
    <row r="276" spans="1:2" ht="12.75" customHeight="1" x14ac:dyDescent="0.25">
      <c r="A276" s="182"/>
      <c r="B276" s="182"/>
    </row>
    <row r="277" spans="1:2" ht="12.75" customHeight="1" x14ac:dyDescent="0.25">
      <c r="A277" s="182"/>
      <c r="B277" s="182"/>
    </row>
    <row r="278" spans="1:2" ht="12.75" customHeight="1" x14ac:dyDescent="0.25">
      <c r="A278" s="182"/>
      <c r="B278" s="182"/>
    </row>
    <row r="279" spans="1:2" ht="12.75" customHeight="1" x14ac:dyDescent="0.25">
      <c r="A279" s="182"/>
      <c r="B279" s="182"/>
    </row>
    <row r="280" spans="1:2" ht="12.75" customHeight="1" x14ac:dyDescent="0.25">
      <c r="A280" s="182"/>
      <c r="B280" s="182"/>
    </row>
    <row r="281" spans="1:2" ht="12.75" customHeight="1" x14ac:dyDescent="0.25">
      <c r="A281" s="182"/>
      <c r="B281" s="182"/>
    </row>
    <row r="282" spans="1:2" ht="12.75" customHeight="1" x14ac:dyDescent="0.25">
      <c r="A282" s="182"/>
      <c r="B282" s="182"/>
    </row>
    <row r="283" spans="1:2" ht="12.75" customHeight="1" x14ac:dyDescent="0.25">
      <c r="A283" s="182"/>
      <c r="B283" s="182"/>
    </row>
    <row r="284" spans="1:2" ht="12.75" customHeight="1" x14ac:dyDescent="0.25">
      <c r="A284" s="182"/>
      <c r="B284" s="182"/>
    </row>
    <row r="285" spans="1:2" ht="12.75" customHeight="1" x14ac:dyDescent="0.25">
      <c r="A285" s="182"/>
      <c r="B285" s="182"/>
    </row>
    <row r="286" spans="1:2" ht="12.75" customHeight="1" x14ac:dyDescent="0.25">
      <c r="A286" s="182"/>
      <c r="B286" s="182"/>
    </row>
    <row r="287" spans="1:2" ht="12.75" customHeight="1" x14ac:dyDescent="0.25">
      <c r="A287" s="182"/>
      <c r="B287" s="182"/>
    </row>
    <row r="288" spans="1:2" ht="12.75" customHeight="1" x14ac:dyDescent="0.25">
      <c r="A288" s="182"/>
      <c r="B288" s="182"/>
    </row>
    <row r="289" spans="1:2" ht="12.75" customHeight="1" x14ac:dyDescent="0.25">
      <c r="A289" s="182"/>
      <c r="B289" s="182"/>
    </row>
    <row r="290" spans="1:2" ht="12.75" customHeight="1" x14ac:dyDescent="0.25">
      <c r="A290" s="182"/>
      <c r="B290" s="182"/>
    </row>
    <row r="291" spans="1:2" ht="12.75" customHeight="1" x14ac:dyDescent="0.25">
      <c r="A291" s="182"/>
      <c r="B291" s="182"/>
    </row>
    <row r="292" spans="1:2" ht="12.75" customHeight="1" x14ac:dyDescent="0.25">
      <c r="A292" s="182"/>
      <c r="B292" s="182"/>
    </row>
    <row r="293" spans="1:2" ht="12.75" customHeight="1" x14ac:dyDescent="0.25">
      <c r="A293" s="182"/>
      <c r="B293" s="182"/>
    </row>
    <row r="294" spans="1:2" ht="12.75" customHeight="1" x14ac:dyDescent="0.25">
      <c r="A294" s="182"/>
      <c r="B294" s="182"/>
    </row>
    <row r="295" spans="1:2" ht="12.75" customHeight="1" x14ac:dyDescent="0.25">
      <c r="A295" s="182"/>
      <c r="B295" s="182"/>
    </row>
    <row r="296" spans="1:2" ht="12.75" customHeight="1" x14ac:dyDescent="0.25">
      <c r="A296" s="182"/>
      <c r="B296" s="182"/>
    </row>
    <row r="297" spans="1:2" ht="12.75" customHeight="1" x14ac:dyDescent="0.25">
      <c r="A297" s="182"/>
      <c r="B297" s="182"/>
    </row>
    <row r="298" spans="1:2" ht="12.75" customHeight="1" x14ac:dyDescent="0.25">
      <c r="A298" s="182"/>
      <c r="B298" s="182"/>
    </row>
    <row r="299" spans="1:2" ht="12.75" customHeight="1" x14ac:dyDescent="0.25">
      <c r="A299" s="182"/>
      <c r="B299" s="182"/>
    </row>
    <row r="300" spans="1:2" ht="12.75" customHeight="1" x14ac:dyDescent="0.25">
      <c r="A300" s="182"/>
      <c r="B300" s="182"/>
    </row>
    <row r="301" spans="1:2" ht="12.75" customHeight="1" x14ac:dyDescent="0.25">
      <c r="A301" s="182"/>
      <c r="B301" s="182"/>
    </row>
    <row r="302" spans="1:2" ht="12.75" customHeight="1" x14ac:dyDescent="0.25">
      <c r="A302" s="182"/>
      <c r="B302" s="182"/>
    </row>
    <row r="303" spans="1:2" ht="12.75" customHeight="1" x14ac:dyDescent="0.25">
      <c r="A303" s="182"/>
      <c r="B303" s="182"/>
    </row>
    <row r="304" spans="1:2" ht="12.75" customHeight="1" x14ac:dyDescent="0.25">
      <c r="A304" s="182"/>
      <c r="B304" s="182"/>
    </row>
    <row r="305" spans="1:2" ht="12.75" customHeight="1" x14ac:dyDescent="0.25">
      <c r="A305" s="182"/>
      <c r="B305" s="182"/>
    </row>
    <row r="306" spans="1:2" ht="12.75" customHeight="1" x14ac:dyDescent="0.25">
      <c r="A306" s="182"/>
      <c r="B306" s="182"/>
    </row>
    <row r="307" spans="1:2" ht="12.75" customHeight="1" x14ac:dyDescent="0.25">
      <c r="A307" s="182"/>
      <c r="B307" s="182"/>
    </row>
    <row r="308" spans="1:2" ht="12.75" customHeight="1" x14ac:dyDescent="0.25">
      <c r="A308" s="182"/>
      <c r="B308" s="182"/>
    </row>
    <row r="309" spans="1:2" ht="12.75" customHeight="1" x14ac:dyDescent="0.25">
      <c r="A309" s="182"/>
      <c r="B309" s="182"/>
    </row>
    <row r="310" spans="1:2" ht="12.75" customHeight="1" x14ac:dyDescent="0.25">
      <c r="A310" s="182"/>
      <c r="B310" s="182"/>
    </row>
    <row r="311" spans="1:2" ht="12.75" customHeight="1" x14ac:dyDescent="0.25">
      <c r="A311" s="182"/>
      <c r="B311" s="182"/>
    </row>
    <row r="312" spans="1:2" ht="12.75" customHeight="1" x14ac:dyDescent="0.25">
      <c r="A312" s="182"/>
      <c r="B312" s="182"/>
    </row>
    <row r="313" spans="1:2" ht="12.75" customHeight="1" x14ac:dyDescent="0.25">
      <c r="A313" s="182"/>
      <c r="B313" s="182"/>
    </row>
    <row r="314" spans="1:2" ht="12.75" customHeight="1" x14ac:dyDescent="0.25">
      <c r="A314" s="182"/>
      <c r="B314" s="182"/>
    </row>
    <row r="315" spans="1:2" ht="12.75" customHeight="1" x14ac:dyDescent="0.25">
      <c r="A315" s="182"/>
      <c r="B315" s="182"/>
    </row>
    <row r="316" spans="1:2" ht="12.75" customHeight="1" x14ac:dyDescent="0.25">
      <c r="A316" s="182"/>
      <c r="B316" s="182"/>
    </row>
    <row r="317" spans="1:2" ht="12.75" customHeight="1" x14ac:dyDescent="0.25">
      <c r="A317" s="182"/>
      <c r="B317" s="182"/>
    </row>
    <row r="318" spans="1:2" ht="12.75" customHeight="1" x14ac:dyDescent="0.25">
      <c r="A318" s="182"/>
      <c r="B318" s="182"/>
    </row>
    <row r="319" spans="1:2" ht="12.75" customHeight="1" x14ac:dyDescent="0.25">
      <c r="A319" s="182"/>
      <c r="B319" s="182"/>
    </row>
    <row r="320" spans="1:2" ht="12.75" customHeight="1" x14ac:dyDescent="0.25">
      <c r="A320" s="182"/>
      <c r="B320" s="182"/>
    </row>
    <row r="321" spans="1:2" ht="12.75" customHeight="1" x14ac:dyDescent="0.25">
      <c r="A321" s="182"/>
      <c r="B321" s="182"/>
    </row>
    <row r="322" spans="1:2" ht="12.75" customHeight="1" x14ac:dyDescent="0.25">
      <c r="A322" s="182"/>
      <c r="B322" s="182"/>
    </row>
    <row r="323" spans="1:2" ht="12.75" customHeight="1" x14ac:dyDescent="0.25">
      <c r="A323" s="182"/>
      <c r="B323" s="182"/>
    </row>
    <row r="324" spans="1:2" ht="12.75" customHeight="1" x14ac:dyDescent="0.25">
      <c r="A324" s="182"/>
      <c r="B324" s="182"/>
    </row>
    <row r="325" spans="1:2" ht="12.75" customHeight="1" x14ac:dyDescent="0.25">
      <c r="A325" s="182"/>
      <c r="B325" s="182"/>
    </row>
    <row r="326" spans="1:2" ht="12.75" customHeight="1" x14ac:dyDescent="0.25">
      <c r="A326" s="182"/>
      <c r="B326" s="182"/>
    </row>
    <row r="327" spans="1:2" ht="12.75" customHeight="1" x14ac:dyDescent="0.25">
      <c r="A327" s="182"/>
      <c r="B327" s="182"/>
    </row>
    <row r="328" spans="1:2" ht="12.75" customHeight="1" x14ac:dyDescent="0.25">
      <c r="A328" s="182"/>
      <c r="B328" s="182"/>
    </row>
    <row r="329" spans="1:2" ht="12.75" customHeight="1" x14ac:dyDescent="0.25">
      <c r="A329" s="182"/>
      <c r="B329" s="182"/>
    </row>
    <row r="330" spans="1:2" ht="12.75" customHeight="1" x14ac:dyDescent="0.25">
      <c r="A330" s="182"/>
      <c r="B330" s="182"/>
    </row>
    <row r="331" spans="1:2" ht="12.75" customHeight="1" x14ac:dyDescent="0.25">
      <c r="A331" s="182"/>
      <c r="B331" s="182"/>
    </row>
    <row r="332" spans="1:2" ht="12.75" customHeight="1" x14ac:dyDescent="0.25">
      <c r="A332" s="182"/>
      <c r="B332" s="182"/>
    </row>
    <row r="333" spans="1:2" ht="12.75" customHeight="1" x14ac:dyDescent="0.25">
      <c r="A333" s="182"/>
      <c r="B333" s="182"/>
    </row>
    <row r="334" spans="1:2" ht="12.75" customHeight="1" x14ac:dyDescent="0.25">
      <c r="A334" s="182"/>
      <c r="B334" s="182"/>
    </row>
    <row r="335" spans="1:2" ht="12.75" customHeight="1" x14ac:dyDescent="0.25">
      <c r="A335" s="182"/>
      <c r="B335" s="182"/>
    </row>
    <row r="336" spans="1:2" ht="12.75" customHeight="1" x14ac:dyDescent="0.25">
      <c r="A336" s="182"/>
      <c r="B336" s="182"/>
    </row>
    <row r="337" spans="1:2" ht="12.75" customHeight="1" x14ac:dyDescent="0.25">
      <c r="A337" s="182"/>
      <c r="B337" s="182"/>
    </row>
    <row r="338" spans="1:2" ht="12.75" customHeight="1" x14ac:dyDescent="0.25">
      <c r="A338" s="182"/>
      <c r="B338" s="182"/>
    </row>
    <row r="339" spans="1:2" ht="12.75" customHeight="1" x14ac:dyDescent="0.25">
      <c r="A339" s="182"/>
      <c r="B339" s="182"/>
    </row>
    <row r="340" spans="1:2" ht="12.75" customHeight="1" x14ac:dyDescent="0.25">
      <c r="A340" s="182"/>
      <c r="B340" s="182"/>
    </row>
    <row r="341" spans="1:2" ht="12.75" customHeight="1" x14ac:dyDescent="0.25">
      <c r="A341" s="182"/>
      <c r="B341" s="182"/>
    </row>
    <row r="342" spans="1:2" ht="12.75" customHeight="1" x14ac:dyDescent="0.25">
      <c r="A342" s="182"/>
      <c r="B342" s="182"/>
    </row>
    <row r="343" spans="1:2" ht="12.75" customHeight="1" x14ac:dyDescent="0.25">
      <c r="A343" s="182"/>
      <c r="B343" s="182"/>
    </row>
    <row r="344" spans="1:2" ht="12.75" customHeight="1" x14ac:dyDescent="0.25">
      <c r="A344" s="182"/>
      <c r="B344" s="182"/>
    </row>
    <row r="345" spans="1:2" ht="12.75" customHeight="1" x14ac:dyDescent="0.25">
      <c r="A345" s="182"/>
      <c r="B345" s="182"/>
    </row>
    <row r="346" spans="1:2" ht="12.75" customHeight="1" x14ac:dyDescent="0.25">
      <c r="A346" s="182"/>
      <c r="B346" s="182"/>
    </row>
    <row r="347" spans="1:2" ht="12.75" customHeight="1" x14ac:dyDescent="0.25">
      <c r="A347" s="182"/>
      <c r="B347" s="182"/>
    </row>
    <row r="348" spans="1:2" ht="12.75" customHeight="1" x14ac:dyDescent="0.25">
      <c r="A348" s="182"/>
      <c r="B348" s="182"/>
    </row>
    <row r="349" spans="1:2" ht="12.75" customHeight="1" x14ac:dyDescent="0.25">
      <c r="A349" s="182"/>
      <c r="B349" s="182"/>
    </row>
    <row r="350" spans="1:2" ht="12.75" customHeight="1" x14ac:dyDescent="0.25">
      <c r="A350" s="182"/>
      <c r="B350" s="182"/>
    </row>
    <row r="351" spans="1:2" ht="12.75" customHeight="1" x14ac:dyDescent="0.25">
      <c r="A351" s="182"/>
      <c r="B351" s="182"/>
    </row>
    <row r="352" spans="1:2" ht="12.75" customHeight="1" x14ac:dyDescent="0.25">
      <c r="A352" s="182"/>
      <c r="B352" s="182"/>
    </row>
    <row r="353" spans="1:2" ht="12.75" customHeight="1" x14ac:dyDescent="0.25">
      <c r="A353" s="182"/>
      <c r="B353" s="182"/>
    </row>
    <row r="354" spans="1:2" ht="12.75" customHeight="1" x14ac:dyDescent="0.25">
      <c r="A354" s="182"/>
      <c r="B354" s="182"/>
    </row>
    <row r="355" spans="1:2" ht="12.75" customHeight="1" x14ac:dyDescent="0.25">
      <c r="A355" s="182"/>
      <c r="B355" s="182"/>
    </row>
    <row r="356" spans="1:2" ht="12.75" customHeight="1" x14ac:dyDescent="0.25">
      <c r="A356" s="182"/>
      <c r="B356" s="182"/>
    </row>
    <row r="357" spans="1:2" ht="12.75" customHeight="1" x14ac:dyDescent="0.25">
      <c r="A357" s="182"/>
      <c r="B357" s="182"/>
    </row>
    <row r="358" spans="1:2" ht="12.75" customHeight="1" x14ac:dyDescent="0.25">
      <c r="A358" s="182"/>
      <c r="B358" s="182"/>
    </row>
    <row r="359" spans="1:2" ht="12.75" customHeight="1" x14ac:dyDescent="0.25">
      <c r="A359" s="182"/>
      <c r="B359" s="182"/>
    </row>
    <row r="360" spans="1:2" ht="12.75" customHeight="1" x14ac:dyDescent="0.25">
      <c r="A360" s="182"/>
      <c r="B360" s="182"/>
    </row>
    <row r="361" spans="1:2" ht="12.75" customHeight="1" x14ac:dyDescent="0.25">
      <c r="A361" s="182"/>
      <c r="B361" s="182"/>
    </row>
    <row r="362" spans="1:2" ht="12.75" customHeight="1" x14ac:dyDescent="0.25">
      <c r="A362" s="182"/>
      <c r="B362" s="182"/>
    </row>
    <row r="363" spans="1:2" ht="12.75" customHeight="1" x14ac:dyDescent="0.25">
      <c r="A363" s="182"/>
      <c r="B363" s="182"/>
    </row>
    <row r="364" spans="1:2" ht="12.75" customHeight="1" x14ac:dyDescent="0.25">
      <c r="A364" s="182"/>
      <c r="B364" s="182"/>
    </row>
    <row r="365" spans="1:2" ht="12.75" customHeight="1" x14ac:dyDescent="0.25">
      <c r="A365" s="182"/>
      <c r="B365" s="182"/>
    </row>
    <row r="366" spans="1:2" ht="12.75" customHeight="1" x14ac:dyDescent="0.25">
      <c r="A366" s="182"/>
      <c r="B366" s="182"/>
    </row>
    <row r="367" spans="1:2" ht="12.75" customHeight="1" x14ac:dyDescent="0.25">
      <c r="A367" s="182"/>
      <c r="B367" s="182"/>
    </row>
    <row r="368" spans="1:2" ht="12.75" customHeight="1" x14ac:dyDescent="0.25">
      <c r="A368" s="182"/>
      <c r="B368" s="182"/>
    </row>
    <row r="369" spans="1:2" ht="12.75" customHeight="1" x14ac:dyDescent="0.25">
      <c r="A369" s="182"/>
      <c r="B369" s="182"/>
    </row>
    <row r="370" spans="1:2" ht="12.75" customHeight="1" x14ac:dyDescent="0.25">
      <c r="A370" s="182"/>
      <c r="B370" s="182"/>
    </row>
    <row r="371" spans="1:2" ht="12.75" customHeight="1" x14ac:dyDescent="0.25">
      <c r="A371" s="182"/>
      <c r="B371" s="182"/>
    </row>
    <row r="372" spans="1:2" ht="12.75" customHeight="1" x14ac:dyDescent="0.25">
      <c r="A372" s="182"/>
      <c r="B372" s="182"/>
    </row>
    <row r="373" spans="1:2" ht="12.75" customHeight="1" x14ac:dyDescent="0.25">
      <c r="A373" s="182"/>
      <c r="B373" s="182"/>
    </row>
    <row r="374" spans="1:2" ht="12.75" customHeight="1" x14ac:dyDescent="0.25">
      <c r="A374" s="182"/>
      <c r="B374" s="182"/>
    </row>
    <row r="375" spans="1:2" ht="12.75" customHeight="1" x14ac:dyDescent="0.25">
      <c r="A375" s="182"/>
      <c r="B375" s="182"/>
    </row>
    <row r="376" spans="1:2" ht="12.75" customHeight="1" x14ac:dyDescent="0.25">
      <c r="A376" s="182"/>
      <c r="B376" s="182"/>
    </row>
    <row r="377" spans="1:2" ht="12.75" customHeight="1" x14ac:dyDescent="0.25">
      <c r="A377" s="182"/>
      <c r="B377" s="182"/>
    </row>
    <row r="378" spans="1:2" ht="12.75" customHeight="1" x14ac:dyDescent="0.25">
      <c r="A378" s="182"/>
      <c r="B378" s="182"/>
    </row>
    <row r="379" spans="1:2" ht="12.75" customHeight="1" x14ac:dyDescent="0.25">
      <c r="A379" s="182"/>
      <c r="B379" s="182"/>
    </row>
    <row r="380" spans="1:2" ht="12.75" customHeight="1" x14ac:dyDescent="0.25">
      <c r="A380" s="182"/>
      <c r="B380" s="182"/>
    </row>
    <row r="381" spans="1:2" ht="12.75" customHeight="1" x14ac:dyDescent="0.25">
      <c r="A381" s="182"/>
      <c r="B381" s="182"/>
    </row>
    <row r="382" spans="1:2" ht="12.75" customHeight="1" x14ac:dyDescent="0.25">
      <c r="A382" s="182"/>
      <c r="B382" s="182"/>
    </row>
    <row r="383" spans="1:2" ht="12.75" customHeight="1" x14ac:dyDescent="0.25">
      <c r="A383" s="182"/>
      <c r="B383" s="182"/>
    </row>
    <row r="384" spans="1:2" ht="12.75" customHeight="1" x14ac:dyDescent="0.25">
      <c r="A384" s="182"/>
      <c r="B384" s="182"/>
    </row>
    <row r="385" spans="1:2" ht="12.75" customHeight="1" x14ac:dyDescent="0.25">
      <c r="A385" s="182"/>
      <c r="B385" s="182"/>
    </row>
    <row r="386" spans="1:2" ht="12.75" customHeight="1" x14ac:dyDescent="0.25">
      <c r="A386" s="182"/>
      <c r="B386" s="182"/>
    </row>
    <row r="387" spans="1:2" ht="12.75" customHeight="1" x14ac:dyDescent="0.25">
      <c r="A387" s="182"/>
      <c r="B387" s="182"/>
    </row>
    <row r="388" spans="1:2" ht="12.75" customHeight="1" x14ac:dyDescent="0.25">
      <c r="A388" s="182"/>
      <c r="B388" s="182"/>
    </row>
    <row r="389" spans="1:2" ht="12.75" customHeight="1" x14ac:dyDescent="0.25">
      <c r="A389" s="182"/>
      <c r="B389" s="182"/>
    </row>
    <row r="390" spans="1:2" ht="12.75" customHeight="1" x14ac:dyDescent="0.25">
      <c r="A390" s="182"/>
      <c r="B390" s="182"/>
    </row>
    <row r="391" spans="1:2" ht="12.75" customHeight="1" x14ac:dyDescent="0.25">
      <c r="A391" s="182"/>
      <c r="B391" s="182"/>
    </row>
    <row r="392" spans="1:2" ht="12.75" customHeight="1" x14ac:dyDescent="0.25">
      <c r="A392" s="182"/>
      <c r="B392" s="182"/>
    </row>
    <row r="393" spans="1:2" ht="12.75" customHeight="1" x14ac:dyDescent="0.25">
      <c r="A393" s="182"/>
      <c r="B393" s="182"/>
    </row>
    <row r="394" spans="1:2" ht="12.75" customHeight="1" x14ac:dyDescent="0.25">
      <c r="A394" s="182"/>
      <c r="B394" s="182"/>
    </row>
    <row r="395" spans="1:2" ht="12.75" customHeight="1" x14ac:dyDescent="0.25">
      <c r="A395" s="182"/>
      <c r="B395" s="182"/>
    </row>
    <row r="396" spans="1:2" ht="12.75" customHeight="1" x14ac:dyDescent="0.25">
      <c r="A396" s="182"/>
      <c r="B396" s="182"/>
    </row>
    <row r="397" spans="1:2" ht="12.75" customHeight="1" x14ac:dyDescent="0.25">
      <c r="A397" s="182"/>
      <c r="B397" s="182"/>
    </row>
    <row r="398" spans="1:2" ht="12.75" customHeight="1" x14ac:dyDescent="0.25">
      <c r="A398" s="182"/>
      <c r="B398" s="182"/>
    </row>
    <row r="399" spans="1:2" ht="12.75" customHeight="1" x14ac:dyDescent="0.25">
      <c r="A399" s="182"/>
      <c r="B399" s="182"/>
    </row>
    <row r="400" spans="1:2" ht="12.75" customHeight="1" x14ac:dyDescent="0.25">
      <c r="A400" s="182"/>
      <c r="B400" s="182"/>
    </row>
    <row r="401" spans="1:2" ht="12.75" customHeight="1" x14ac:dyDescent="0.25">
      <c r="A401" s="182"/>
      <c r="B401" s="182"/>
    </row>
    <row r="402" spans="1:2" ht="12.75" customHeight="1" x14ac:dyDescent="0.25">
      <c r="A402" s="182"/>
      <c r="B402" s="182"/>
    </row>
    <row r="403" spans="1:2" ht="12.75" customHeight="1" x14ac:dyDescent="0.25">
      <c r="A403" s="182"/>
      <c r="B403" s="182"/>
    </row>
    <row r="404" spans="1:2" ht="12.75" customHeight="1" x14ac:dyDescent="0.25">
      <c r="A404" s="182"/>
      <c r="B404" s="182"/>
    </row>
    <row r="405" spans="1:2" ht="12.75" customHeight="1" x14ac:dyDescent="0.25">
      <c r="A405" s="182"/>
      <c r="B405" s="182"/>
    </row>
    <row r="406" spans="1:2" ht="12.75" customHeight="1" x14ac:dyDescent="0.25">
      <c r="A406" s="182"/>
      <c r="B406" s="182"/>
    </row>
    <row r="407" spans="1:2" ht="12.75" customHeight="1" x14ac:dyDescent="0.25">
      <c r="A407" s="182"/>
      <c r="B407" s="182"/>
    </row>
    <row r="408" spans="1:2" ht="12.75" customHeight="1" x14ac:dyDescent="0.25">
      <c r="A408" s="182"/>
      <c r="B408" s="182"/>
    </row>
    <row r="409" spans="1:2" ht="12.75" customHeight="1" x14ac:dyDescent="0.25">
      <c r="A409" s="182"/>
      <c r="B409" s="182"/>
    </row>
    <row r="410" spans="1:2" ht="12.75" customHeight="1" x14ac:dyDescent="0.25">
      <c r="A410" s="182"/>
      <c r="B410" s="182"/>
    </row>
    <row r="411" spans="1:2" ht="12.75" customHeight="1" x14ac:dyDescent="0.25">
      <c r="A411" s="182"/>
      <c r="B411" s="182"/>
    </row>
    <row r="412" spans="1:2" ht="12.75" customHeight="1" x14ac:dyDescent="0.25">
      <c r="A412" s="182"/>
      <c r="B412" s="182"/>
    </row>
    <row r="413" spans="1:2" ht="12.75" customHeight="1" x14ac:dyDescent="0.25">
      <c r="A413" s="182"/>
      <c r="B413" s="182"/>
    </row>
    <row r="414" spans="1:2" ht="12.75" customHeight="1" x14ac:dyDescent="0.25">
      <c r="A414" s="182"/>
      <c r="B414" s="182"/>
    </row>
    <row r="415" spans="1:2" ht="12.75" customHeight="1" x14ac:dyDescent="0.25">
      <c r="A415" s="182"/>
      <c r="B415" s="182"/>
    </row>
    <row r="416" spans="1:2" ht="12.75" customHeight="1" x14ac:dyDescent="0.25">
      <c r="A416" s="182"/>
      <c r="B416" s="182"/>
    </row>
    <row r="417" spans="1:2" ht="12.75" customHeight="1" x14ac:dyDescent="0.25">
      <c r="A417" s="182"/>
      <c r="B417" s="182"/>
    </row>
    <row r="418" spans="1:2" ht="12.75" customHeight="1" x14ac:dyDescent="0.25">
      <c r="A418" s="182"/>
      <c r="B418" s="182"/>
    </row>
    <row r="419" spans="1:2" ht="12.75" customHeight="1" x14ac:dyDescent="0.25">
      <c r="A419" s="182"/>
      <c r="B419" s="182"/>
    </row>
    <row r="420" spans="1:2" ht="12.75" customHeight="1" x14ac:dyDescent="0.25">
      <c r="A420" s="182"/>
      <c r="B420" s="182"/>
    </row>
    <row r="421" spans="1:2" ht="12.75" customHeight="1" x14ac:dyDescent="0.25">
      <c r="A421" s="182"/>
      <c r="B421" s="182"/>
    </row>
    <row r="422" spans="1:2" ht="12.75" customHeight="1" x14ac:dyDescent="0.25">
      <c r="A422" s="182"/>
      <c r="B422" s="182"/>
    </row>
    <row r="423" spans="1:2" ht="12.75" customHeight="1" x14ac:dyDescent="0.25">
      <c r="A423" s="182"/>
      <c r="B423" s="182"/>
    </row>
    <row r="424" spans="1:2" ht="12.75" customHeight="1" x14ac:dyDescent="0.25">
      <c r="A424" s="182"/>
      <c r="B424" s="182"/>
    </row>
    <row r="425" spans="1:2" ht="12.75" customHeight="1" x14ac:dyDescent="0.25">
      <c r="A425" s="182"/>
      <c r="B425" s="182"/>
    </row>
    <row r="426" spans="1:2" ht="12.75" customHeight="1" x14ac:dyDescent="0.25">
      <c r="A426" s="182"/>
      <c r="B426" s="182"/>
    </row>
    <row r="427" spans="1:2" ht="12.75" customHeight="1" x14ac:dyDescent="0.25">
      <c r="A427" s="182"/>
      <c r="B427" s="182"/>
    </row>
    <row r="428" spans="1:2" ht="12.75" customHeight="1" x14ac:dyDescent="0.25">
      <c r="A428" s="182"/>
      <c r="B428" s="182"/>
    </row>
    <row r="429" spans="1:2" ht="12.75" customHeight="1" x14ac:dyDescent="0.25">
      <c r="A429" s="182"/>
      <c r="B429" s="182"/>
    </row>
    <row r="430" spans="1:2" ht="12.75" customHeight="1" x14ac:dyDescent="0.25">
      <c r="A430" s="182"/>
      <c r="B430" s="182"/>
    </row>
    <row r="431" spans="1:2" ht="12.75" customHeight="1" x14ac:dyDescent="0.25">
      <c r="A431" s="182"/>
      <c r="B431" s="182"/>
    </row>
    <row r="432" spans="1:2" ht="12.75" customHeight="1" x14ac:dyDescent="0.25">
      <c r="A432" s="182"/>
      <c r="B432" s="182"/>
    </row>
    <row r="433" spans="1:2" ht="12.75" customHeight="1" x14ac:dyDescent="0.25">
      <c r="A433" s="182"/>
      <c r="B433" s="182"/>
    </row>
    <row r="434" spans="1:2" ht="12.75" customHeight="1" x14ac:dyDescent="0.25">
      <c r="A434" s="182"/>
      <c r="B434" s="182"/>
    </row>
    <row r="435" spans="1:2" ht="12.75" customHeight="1" x14ac:dyDescent="0.25">
      <c r="A435" s="182"/>
      <c r="B435" s="182"/>
    </row>
    <row r="436" spans="1:2" ht="12.75" customHeight="1" x14ac:dyDescent="0.25">
      <c r="A436" s="182"/>
      <c r="B436" s="182"/>
    </row>
    <row r="437" spans="1:2" ht="12.75" customHeight="1" x14ac:dyDescent="0.25">
      <c r="A437" s="182"/>
      <c r="B437" s="182"/>
    </row>
    <row r="438" spans="1:2" ht="12.75" customHeight="1" x14ac:dyDescent="0.25">
      <c r="A438" s="182"/>
      <c r="B438" s="182"/>
    </row>
    <row r="439" spans="1:2" ht="12.75" customHeight="1" x14ac:dyDescent="0.25">
      <c r="A439" s="182"/>
      <c r="B439" s="182"/>
    </row>
    <row r="440" spans="1:2" ht="12.75" customHeight="1" x14ac:dyDescent="0.25">
      <c r="A440" s="182"/>
      <c r="B440" s="182"/>
    </row>
    <row r="441" spans="1:2" ht="12.75" customHeight="1" x14ac:dyDescent="0.25">
      <c r="A441" s="182"/>
      <c r="B441" s="182"/>
    </row>
    <row r="442" spans="1:2" ht="12.75" customHeight="1" x14ac:dyDescent="0.25">
      <c r="A442" s="182"/>
      <c r="B442" s="182"/>
    </row>
    <row r="443" spans="1:2" ht="12.75" customHeight="1" x14ac:dyDescent="0.25">
      <c r="A443" s="182"/>
      <c r="B443" s="182"/>
    </row>
    <row r="444" spans="1:2" ht="12.75" customHeight="1" x14ac:dyDescent="0.25">
      <c r="A444" s="182"/>
      <c r="B444" s="182"/>
    </row>
    <row r="445" spans="1:2" ht="12.75" customHeight="1" x14ac:dyDescent="0.25">
      <c r="A445" s="182"/>
      <c r="B445" s="182"/>
    </row>
    <row r="446" spans="1:2" ht="12.75" customHeight="1" x14ac:dyDescent="0.25">
      <c r="A446" s="182"/>
      <c r="B446" s="182"/>
    </row>
    <row r="447" spans="1:2" ht="12.75" customHeight="1" x14ac:dyDescent="0.25">
      <c r="A447" s="182"/>
      <c r="B447" s="182"/>
    </row>
    <row r="448" spans="1:2" ht="12.75" customHeight="1" x14ac:dyDescent="0.25">
      <c r="A448" s="182"/>
      <c r="B448" s="182"/>
    </row>
    <row r="449" spans="1:2" ht="12.75" customHeight="1" x14ac:dyDescent="0.25">
      <c r="A449" s="182"/>
      <c r="B449" s="182"/>
    </row>
    <row r="450" spans="1:2" ht="12.75" customHeight="1" x14ac:dyDescent="0.25">
      <c r="A450" s="182"/>
      <c r="B450" s="182"/>
    </row>
    <row r="451" spans="1:2" ht="12.75" customHeight="1" x14ac:dyDescent="0.25">
      <c r="A451" s="182"/>
      <c r="B451" s="182"/>
    </row>
    <row r="452" spans="1:2" ht="12.75" customHeight="1" x14ac:dyDescent="0.25">
      <c r="A452" s="182"/>
      <c r="B452" s="182"/>
    </row>
    <row r="453" spans="1:2" ht="12.75" customHeight="1" x14ac:dyDescent="0.25">
      <c r="A453" s="182"/>
      <c r="B453" s="182"/>
    </row>
    <row r="454" spans="1:2" ht="12.75" customHeight="1" x14ac:dyDescent="0.25">
      <c r="A454" s="182"/>
      <c r="B454" s="182"/>
    </row>
    <row r="455" spans="1:2" ht="12.75" customHeight="1" x14ac:dyDescent="0.25">
      <c r="A455" s="182"/>
      <c r="B455" s="182"/>
    </row>
    <row r="456" spans="1:2" ht="12.75" customHeight="1" x14ac:dyDescent="0.25">
      <c r="A456" s="182"/>
      <c r="B456" s="182"/>
    </row>
    <row r="457" spans="1:2" ht="12.75" customHeight="1" x14ac:dyDescent="0.25">
      <c r="A457" s="182"/>
      <c r="B457" s="182"/>
    </row>
    <row r="458" spans="1:2" ht="12.75" customHeight="1" x14ac:dyDescent="0.25">
      <c r="A458" s="182"/>
      <c r="B458" s="182"/>
    </row>
    <row r="459" spans="1:2" ht="12.75" customHeight="1" x14ac:dyDescent="0.25">
      <c r="A459" s="182"/>
      <c r="B459" s="182"/>
    </row>
    <row r="460" spans="1:2" ht="12.75" customHeight="1" x14ac:dyDescent="0.25">
      <c r="A460" s="182"/>
      <c r="B460" s="182"/>
    </row>
    <row r="461" spans="1:2" ht="12.75" customHeight="1" x14ac:dyDescent="0.25">
      <c r="A461" s="182"/>
      <c r="B461" s="182"/>
    </row>
    <row r="462" spans="1:2" ht="12.75" customHeight="1" x14ac:dyDescent="0.25">
      <c r="A462" s="182"/>
      <c r="B462" s="182"/>
    </row>
    <row r="463" spans="1:2" ht="12.75" customHeight="1" x14ac:dyDescent="0.25">
      <c r="A463" s="182"/>
      <c r="B463" s="182"/>
    </row>
    <row r="464" spans="1:2" ht="12.75" customHeight="1" x14ac:dyDescent="0.25">
      <c r="A464" s="182"/>
      <c r="B464" s="182"/>
    </row>
    <row r="465" spans="1:2" ht="12.75" customHeight="1" x14ac:dyDescent="0.25">
      <c r="A465" s="182"/>
      <c r="B465" s="182"/>
    </row>
    <row r="466" spans="1:2" ht="12.75" customHeight="1" x14ac:dyDescent="0.25">
      <c r="A466" s="182"/>
      <c r="B466" s="182"/>
    </row>
    <row r="467" spans="1:2" ht="12.75" customHeight="1" x14ac:dyDescent="0.25">
      <c r="A467" s="182"/>
      <c r="B467" s="182"/>
    </row>
    <row r="468" spans="1:2" ht="12.75" customHeight="1" x14ac:dyDescent="0.25">
      <c r="A468" s="182"/>
      <c r="B468" s="182"/>
    </row>
    <row r="469" spans="1:2" ht="12.75" customHeight="1" x14ac:dyDescent="0.25">
      <c r="A469" s="182"/>
      <c r="B469" s="182"/>
    </row>
    <row r="470" spans="1:2" ht="12.75" customHeight="1" x14ac:dyDescent="0.25">
      <c r="A470" s="182"/>
      <c r="B470" s="182"/>
    </row>
    <row r="471" spans="1:2" ht="12.75" customHeight="1" x14ac:dyDescent="0.25">
      <c r="A471" s="182"/>
      <c r="B471" s="182"/>
    </row>
    <row r="472" spans="1:2" ht="12.75" customHeight="1" x14ac:dyDescent="0.25">
      <c r="A472" s="182"/>
      <c r="B472" s="182"/>
    </row>
    <row r="473" spans="1:2" ht="12.75" customHeight="1" x14ac:dyDescent="0.25">
      <c r="A473" s="182"/>
      <c r="B473" s="182"/>
    </row>
    <row r="474" spans="1:2" ht="12.75" customHeight="1" x14ac:dyDescent="0.25">
      <c r="A474" s="182"/>
      <c r="B474" s="182"/>
    </row>
    <row r="475" spans="1:2" ht="12.75" customHeight="1" x14ac:dyDescent="0.25">
      <c r="A475" s="182"/>
      <c r="B475" s="182"/>
    </row>
    <row r="476" spans="1:2" ht="12.75" customHeight="1" x14ac:dyDescent="0.25">
      <c r="A476" s="182"/>
      <c r="B476" s="182"/>
    </row>
    <row r="477" spans="1:2" ht="12.75" customHeight="1" x14ac:dyDescent="0.25">
      <c r="A477" s="182"/>
      <c r="B477" s="182"/>
    </row>
    <row r="478" spans="1:2" ht="12.75" customHeight="1" x14ac:dyDescent="0.25">
      <c r="A478" s="182"/>
      <c r="B478" s="182"/>
    </row>
    <row r="479" spans="1:2" ht="12.75" customHeight="1" x14ac:dyDescent="0.25">
      <c r="A479" s="182"/>
      <c r="B479" s="182"/>
    </row>
    <row r="480" spans="1:2" ht="12.75" customHeight="1" x14ac:dyDescent="0.25">
      <c r="A480" s="182"/>
      <c r="B480" s="182"/>
    </row>
    <row r="481" spans="1:2" ht="12.75" customHeight="1" x14ac:dyDescent="0.25">
      <c r="A481" s="182"/>
      <c r="B481" s="182"/>
    </row>
    <row r="482" spans="1:2" ht="12.75" customHeight="1" x14ac:dyDescent="0.25">
      <c r="A482" s="182"/>
      <c r="B482" s="182"/>
    </row>
    <row r="483" spans="1:2" ht="12.75" customHeight="1" x14ac:dyDescent="0.25">
      <c r="A483" s="182"/>
      <c r="B483" s="182"/>
    </row>
    <row r="484" spans="1:2" ht="12.75" customHeight="1" x14ac:dyDescent="0.25">
      <c r="A484" s="182"/>
      <c r="B484" s="182"/>
    </row>
    <row r="485" spans="1:2" ht="12.75" customHeight="1" x14ac:dyDescent="0.25">
      <c r="A485" s="182"/>
      <c r="B485" s="182"/>
    </row>
    <row r="486" spans="1:2" ht="12.75" customHeight="1" x14ac:dyDescent="0.25">
      <c r="A486" s="182"/>
      <c r="B486" s="182"/>
    </row>
    <row r="487" spans="1:2" ht="12.75" customHeight="1" x14ac:dyDescent="0.25">
      <c r="A487" s="182"/>
      <c r="B487" s="182"/>
    </row>
    <row r="488" spans="1:2" ht="12.75" customHeight="1" x14ac:dyDescent="0.25">
      <c r="A488" s="182"/>
      <c r="B488" s="182"/>
    </row>
    <row r="489" spans="1:2" ht="12.75" customHeight="1" x14ac:dyDescent="0.25">
      <c r="A489" s="182"/>
      <c r="B489" s="182"/>
    </row>
    <row r="490" spans="1:2" ht="12.75" customHeight="1" x14ac:dyDescent="0.25">
      <c r="A490" s="182"/>
      <c r="B490" s="182"/>
    </row>
    <row r="491" spans="1:2" ht="12.75" customHeight="1" x14ac:dyDescent="0.25">
      <c r="A491" s="182"/>
      <c r="B491" s="182"/>
    </row>
    <row r="492" spans="1:2" ht="12.75" customHeight="1" x14ac:dyDescent="0.25">
      <c r="A492" s="182"/>
      <c r="B492" s="182"/>
    </row>
    <row r="493" spans="1:2" ht="12.75" customHeight="1" x14ac:dyDescent="0.25">
      <c r="A493" s="182"/>
      <c r="B493" s="182"/>
    </row>
    <row r="494" spans="1:2" ht="12.75" customHeight="1" x14ac:dyDescent="0.25">
      <c r="A494" s="182"/>
      <c r="B494" s="182"/>
    </row>
    <row r="495" spans="1:2" ht="12.75" customHeight="1" x14ac:dyDescent="0.25">
      <c r="A495" s="182"/>
      <c r="B495" s="182"/>
    </row>
    <row r="496" spans="1:2" ht="12.75" customHeight="1" x14ac:dyDescent="0.25">
      <c r="A496" s="182"/>
      <c r="B496" s="182"/>
    </row>
    <row r="497" spans="1:2" ht="12.75" customHeight="1" x14ac:dyDescent="0.25">
      <c r="A497" s="182"/>
      <c r="B497" s="182"/>
    </row>
    <row r="498" spans="1:2" ht="12.75" customHeight="1" x14ac:dyDescent="0.25">
      <c r="A498" s="182"/>
      <c r="B498" s="182"/>
    </row>
    <row r="499" spans="1:2" ht="12.75" customHeight="1" x14ac:dyDescent="0.25">
      <c r="A499" s="182"/>
      <c r="B499" s="182"/>
    </row>
    <row r="500" spans="1:2" ht="12.75" customHeight="1" x14ac:dyDescent="0.25">
      <c r="A500" s="182"/>
      <c r="B500" s="182"/>
    </row>
    <row r="501" spans="1:2" ht="12.75" customHeight="1" x14ac:dyDescent="0.25">
      <c r="A501" s="182"/>
      <c r="B501" s="182"/>
    </row>
    <row r="502" spans="1:2" ht="12.75" customHeight="1" x14ac:dyDescent="0.25">
      <c r="A502" s="182"/>
      <c r="B502" s="182"/>
    </row>
    <row r="503" spans="1:2" ht="12.75" customHeight="1" x14ac:dyDescent="0.25">
      <c r="A503" s="182"/>
      <c r="B503" s="182"/>
    </row>
    <row r="504" spans="1:2" ht="12.75" customHeight="1" x14ac:dyDescent="0.25">
      <c r="A504" s="182"/>
      <c r="B504" s="182"/>
    </row>
    <row r="505" spans="1:2" ht="12.75" customHeight="1" x14ac:dyDescent="0.25">
      <c r="A505" s="182"/>
      <c r="B505" s="182"/>
    </row>
    <row r="506" spans="1:2" ht="12.75" customHeight="1" x14ac:dyDescent="0.25">
      <c r="A506" s="182"/>
      <c r="B506" s="182"/>
    </row>
    <row r="507" spans="1:2" ht="12.75" customHeight="1" x14ac:dyDescent="0.25">
      <c r="A507" s="182"/>
      <c r="B507" s="182"/>
    </row>
    <row r="508" spans="1:2" ht="12.75" customHeight="1" x14ac:dyDescent="0.25">
      <c r="A508" s="182"/>
      <c r="B508" s="182"/>
    </row>
    <row r="509" spans="1:2" ht="12.75" customHeight="1" x14ac:dyDescent="0.25">
      <c r="A509" s="182"/>
      <c r="B509" s="182"/>
    </row>
    <row r="510" spans="1:2" ht="12.75" customHeight="1" x14ac:dyDescent="0.25">
      <c r="A510" s="182"/>
      <c r="B510" s="182"/>
    </row>
    <row r="511" spans="1:2" ht="12.75" customHeight="1" x14ac:dyDescent="0.25">
      <c r="A511" s="182"/>
      <c r="B511" s="182"/>
    </row>
    <row r="512" spans="1:2" ht="12.75" customHeight="1" x14ac:dyDescent="0.25">
      <c r="A512" s="182"/>
      <c r="B512" s="182"/>
    </row>
    <row r="513" spans="1:2" ht="12.75" customHeight="1" x14ac:dyDescent="0.25">
      <c r="A513" s="182"/>
      <c r="B513" s="182"/>
    </row>
    <row r="514" spans="1:2" ht="12.75" customHeight="1" x14ac:dyDescent="0.25">
      <c r="A514" s="182"/>
      <c r="B514" s="182"/>
    </row>
    <row r="515" spans="1:2" ht="12.75" customHeight="1" x14ac:dyDescent="0.25">
      <c r="A515" s="182"/>
      <c r="B515" s="182"/>
    </row>
    <row r="516" spans="1:2" ht="12.75" customHeight="1" x14ac:dyDescent="0.25">
      <c r="A516" s="182"/>
      <c r="B516" s="182"/>
    </row>
    <row r="517" spans="1:2" ht="12.75" customHeight="1" x14ac:dyDescent="0.25">
      <c r="A517" s="182"/>
      <c r="B517" s="182"/>
    </row>
    <row r="518" spans="1:2" ht="12.75" customHeight="1" x14ac:dyDescent="0.25">
      <c r="A518" s="182"/>
      <c r="B518" s="182"/>
    </row>
    <row r="519" spans="1:2" ht="12.75" customHeight="1" x14ac:dyDescent="0.25">
      <c r="A519" s="182"/>
      <c r="B519" s="182"/>
    </row>
    <row r="520" spans="1:2" ht="12.75" customHeight="1" x14ac:dyDescent="0.25">
      <c r="A520" s="182"/>
      <c r="B520" s="182"/>
    </row>
    <row r="521" spans="1:2" ht="12.75" customHeight="1" x14ac:dyDescent="0.25">
      <c r="A521" s="182"/>
      <c r="B521" s="182"/>
    </row>
    <row r="522" spans="1:2" ht="12.75" customHeight="1" x14ac:dyDescent="0.25">
      <c r="A522" s="182"/>
      <c r="B522" s="182"/>
    </row>
    <row r="523" spans="1:2" ht="12.75" customHeight="1" x14ac:dyDescent="0.25">
      <c r="A523" s="182"/>
      <c r="B523" s="182"/>
    </row>
    <row r="524" spans="1:2" ht="12.75" customHeight="1" x14ac:dyDescent="0.25">
      <c r="A524" s="182"/>
      <c r="B524" s="182"/>
    </row>
    <row r="525" spans="1:2" ht="12.75" customHeight="1" x14ac:dyDescent="0.25">
      <c r="A525" s="182"/>
      <c r="B525" s="182"/>
    </row>
    <row r="526" spans="1:2" ht="12.75" customHeight="1" x14ac:dyDescent="0.25">
      <c r="A526" s="182"/>
      <c r="B526" s="182"/>
    </row>
    <row r="527" spans="1:2" ht="12.75" customHeight="1" x14ac:dyDescent="0.25">
      <c r="A527" s="182"/>
      <c r="B527" s="182"/>
    </row>
    <row r="528" spans="1:2" ht="12.75" customHeight="1" x14ac:dyDescent="0.25">
      <c r="A528" s="182"/>
      <c r="B528" s="182"/>
    </row>
    <row r="529" spans="1:2" ht="12.75" customHeight="1" x14ac:dyDescent="0.25">
      <c r="A529" s="182"/>
      <c r="B529" s="182"/>
    </row>
    <row r="530" spans="1:2" ht="12.75" customHeight="1" x14ac:dyDescent="0.25">
      <c r="A530" s="182"/>
      <c r="B530" s="182"/>
    </row>
    <row r="531" spans="1:2" ht="12.75" customHeight="1" x14ac:dyDescent="0.25">
      <c r="A531" s="182"/>
      <c r="B531" s="182"/>
    </row>
    <row r="532" spans="1:2" ht="12.75" customHeight="1" x14ac:dyDescent="0.25">
      <c r="A532" s="182"/>
      <c r="B532" s="182"/>
    </row>
    <row r="533" spans="1:2" ht="12.75" customHeight="1" x14ac:dyDescent="0.25">
      <c r="A533" s="182"/>
      <c r="B533" s="182"/>
    </row>
    <row r="534" spans="1:2" ht="12.75" customHeight="1" x14ac:dyDescent="0.25">
      <c r="A534" s="182"/>
      <c r="B534" s="182"/>
    </row>
    <row r="535" spans="1:2" ht="12.75" customHeight="1" x14ac:dyDescent="0.25">
      <c r="A535" s="182"/>
      <c r="B535" s="182"/>
    </row>
    <row r="536" spans="1:2" ht="12.75" customHeight="1" x14ac:dyDescent="0.25">
      <c r="A536" s="182"/>
      <c r="B536" s="182"/>
    </row>
    <row r="537" spans="1:2" ht="12.75" customHeight="1" x14ac:dyDescent="0.25">
      <c r="A537" s="182"/>
      <c r="B537" s="182"/>
    </row>
    <row r="538" spans="1:2" ht="12.75" customHeight="1" x14ac:dyDescent="0.25">
      <c r="A538" s="182"/>
      <c r="B538" s="182"/>
    </row>
    <row r="539" spans="1:2" ht="12.75" customHeight="1" x14ac:dyDescent="0.25">
      <c r="A539" s="182"/>
      <c r="B539" s="182"/>
    </row>
    <row r="540" spans="1:2" ht="12.75" customHeight="1" x14ac:dyDescent="0.25">
      <c r="A540" s="182"/>
      <c r="B540" s="182"/>
    </row>
    <row r="541" spans="1:2" ht="12.75" customHeight="1" x14ac:dyDescent="0.25">
      <c r="A541" s="182"/>
      <c r="B541" s="182"/>
    </row>
    <row r="542" spans="1:2" ht="12.75" customHeight="1" x14ac:dyDescent="0.25">
      <c r="A542" s="182"/>
      <c r="B542" s="182"/>
    </row>
    <row r="543" spans="1:2" ht="12.75" customHeight="1" x14ac:dyDescent="0.25">
      <c r="A543" s="182"/>
      <c r="B543" s="182"/>
    </row>
    <row r="544" spans="1:2" ht="12.75" customHeight="1" x14ac:dyDescent="0.25">
      <c r="A544" s="182"/>
      <c r="B544" s="182"/>
    </row>
    <row r="545" spans="1:2" ht="12.75" customHeight="1" x14ac:dyDescent="0.25">
      <c r="A545" s="182"/>
      <c r="B545" s="182"/>
    </row>
    <row r="546" spans="1:2" ht="12.75" customHeight="1" x14ac:dyDescent="0.25">
      <c r="A546" s="182"/>
      <c r="B546" s="182"/>
    </row>
    <row r="547" spans="1:2" ht="12.75" customHeight="1" x14ac:dyDescent="0.25">
      <c r="A547" s="182"/>
      <c r="B547" s="182"/>
    </row>
    <row r="548" spans="1:2" ht="12.75" customHeight="1" x14ac:dyDescent="0.25">
      <c r="A548" s="182"/>
      <c r="B548" s="182"/>
    </row>
    <row r="549" spans="1:2" ht="12.75" customHeight="1" x14ac:dyDescent="0.25">
      <c r="A549" s="182"/>
      <c r="B549" s="182"/>
    </row>
    <row r="550" spans="1:2" ht="12.75" customHeight="1" x14ac:dyDescent="0.25">
      <c r="A550" s="182"/>
      <c r="B550" s="182"/>
    </row>
    <row r="551" spans="1:2" ht="12.75" customHeight="1" x14ac:dyDescent="0.25">
      <c r="A551" s="182"/>
      <c r="B551" s="182"/>
    </row>
    <row r="552" spans="1:2" ht="12.75" customHeight="1" x14ac:dyDescent="0.25">
      <c r="A552" s="182"/>
      <c r="B552" s="182"/>
    </row>
    <row r="553" spans="1:2" ht="12.75" customHeight="1" x14ac:dyDescent="0.25">
      <c r="A553" s="182"/>
      <c r="B553" s="182"/>
    </row>
    <row r="554" spans="1:2" ht="12.75" customHeight="1" x14ac:dyDescent="0.25">
      <c r="A554" s="182"/>
      <c r="B554" s="182"/>
    </row>
    <row r="555" spans="1:2" ht="12.75" customHeight="1" x14ac:dyDescent="0.25">
      <c r="A555" s="182"/>
      <c r="B555" s="182"/>
    </row>
    <row r="556" spans="1:2" ht="12.75" customHeight="1" x14ac:dyDescent="0.25">
      <c r="A556" s="182"/>
      <c r="B556" s="182"/>
    </row>
    <row r="557" spans="1:2" ht="12.75" customHeight="1" x14ac:dyDescent="0.25">
      <c r="A557" s="182"/>
      <c r="B557" s="182"/>
    </row>
    <row r="558" spans="1:2" ht="12.75" customHeight="1" x14ac:dyDescent="0.25">
      <c r="A558" s="182"/>
      <c r="B558" s="182"/>
    </row>
    <row r="559" spans="1:2" ht="12.75" customHeight="1" x14ac:dyDescent="0.25">
      <c r="A559" s="182"/>
      <c r="B559" s="182"/>
    </row>
    <row r="560" spans="1:2" ht="12.75" customHeight="1" x14ac:dyDescent="0.25">
      <c r="A560" s="182"/>
      <c r="B560" s="182"/>
    </row>
    <row r="561" spans="1:2" ht="12.75" customHeight="1" x14ac:dyDescent="0.25">
      <c r="A561" s="182"/>
      <c r="B561" s="182"/>
    </row>
    <row r="562" spans="1:2" ht="12.75" customHeight="1" x14ac:dyDescent="0.25">
      <c r="A562" s="182"/>
      <c r="B562" s="182"/>
    </row>
    <row r="563" spans="1:2" ht="12.75" customHeight="1" x14ac:dyDescent="0.25">
      <c r="A563" s="182"/>
      <c r="B563" s="182"/>
    </row>
    <row r="564" spans="1:2" ht="12.75" customHeight="1" x14ac:dyDescent="0.25">
      <c r="A564" s="182"/>
      <c r="B564" s="182"/>
    </row>
    <row r="565" spans="1:2" ht="12.75" customHeight="1" x14ac:dyDescent="0.25">
      <c r="A565" s="182"/>
      <c r="B565" s="182"/>
    </row>
    <row r="566" spans="1:2" ht="12.75" customHeight="1" x14ac:dyDescent="0.25">
      <c r="A566" s="182"/>
      <c r="B566" s="182"/>
    </row>
    <row r="567" spans="1:2" ht="12.75" customHeight="1" x14ac:dyDescent="0.25">
      <c r="A567" s="182"/>
      <c r="B567" s="182"/>
    </row>
    <row r="568" spans="1:2" ht="12.75" customHeight="1" x14ac:dyDescent="0.25">
      <c r="A568" s="182"/>
      <c r="B568" s="182"/>
    </row>
    <row r="569" spans="1:2" ht="12.75" customHeight="1" x14ac:dyDescent="0.25">
      <c r="A569" s="182"/>
      <c r="B569" s="182"/>
    </row>
    <row r="570" spans="1:2" ht="12.75" customHeight="1" x14ac:dyDescent="0.25">
      <c r="A570" s="182"/>
      <c r="B570" s="182"/>
    </row>
    <row r="571" spans="1:2" ht="12.75" customHeight="1" x14ac:dyDescent="0.25">
      <c r="A571" s="182"/>
      <c r="B571" s="182"/>
    </row>
    <row r="572" spans="1:2" ht="12.75" customHeight="1" x14ac:dyDescent="0.25">
      <c r="A572" s="182"/>
      <c r="B572" s="182"/>
    </row>
    <row r="573" spans="1:2" ht="12.75" customHeight="1" x14ac:dyDescent="0.25">
      <c r="A573" s="182"/>
      <c r="B573" s="182"/>
    </row>
    <row r="574" spans="1:2" ht="12.75" customHeight="1" x14ac:dyDescent="0.25">
      <c r="A574" s="182"/>
      <c r="B574" s="182"/>
    </row>
    <row r="575" spans="1:2" ht="12.75" customHeight="1" x14ac:dyDescent="0.25">
      <c r="A575" s="182"/>
      <c r="B575" s="182"/>
    </row>
    <row r="576" spans="1:2" ht="12.75" customHeight="1" x14ac:dyDescent="0.25">
      <c r="A576" s="182"/>
      <c r="B576" s="182"/>
    </row>
    <row r="577" spans="1:2" ht="12.75" customHeight="1" x14ac:dyDescent="0.25">
      <c r="A577" s="182"/>
      <c r="B577" s="182"/>
    </row>
    <row r="578" spans="1:2" ht="12.75" customHeight="1" x14ac:dyDescent="0.25">
      <c r="A578" s="182"/>
      <c r="B578" s="182"/>
    </row>
    <row r="579" spans="1:2" ht="12.75" customHeight="1" x14ac:dyDescent="0.25">
      <c r="A579" s="182"/>
      <c r="B579" s="182"/>
    </row>
    <row r="580" spans="1:2" ht="12.75" customHeight="1" x14ac:dyDescent="0.25">
      <c r="A580" s="182"/>
      <c r="B580" s="182"/>
    </row>
    <row r="581" spans="1:2" ht="12.75" customHeight="1" x14ac:dyDescent="0.25">
      <c r="A581" s="182"/>
      <c r="B581" s="182"/>
    </row>
    <row r="582" spans="1:2" ht="12.75" customHeight="1" x14ac:dyDescent="0.25">
      <c r="A582" s="182"/>
      <c r="B582" s="182"/>
    </row>
    <row r="583" spans="1:2" ht="12.75" customHeight="1" x14ac:dyDescent="0.25">
      <c r="A583" s="182"/>
      <c r="B583" s="182"/>
    </row>
    <row r="584" spans="1:2" ht="12.75" customHeight="1" x14ac:dyDescent="0.25">
      <c r="A584" s="182"/>
      <c r="B584" s="182"/>
    </row>
    <row r="585" spans="1:2" ht="12.75" customHeight="1" x14ac:dyDescent="0.25">
      <c r="A585" s="182"/>
      <c r="B585" s="182"/>
    </row>
    <row r="586" spans="1:2" ht="12.75" customHeight="1" x14ac:dyDescent="0.25">
      <c r="A586" s="182"/>
      <c r="B586" s="182"/>
    </row>
    <row r="587" spans="1:2" ht="12.75" customHeight="1" x14ac:dyDescent="0.25">
      <c r="A587" s="182"/>
      <c r="B587" s="182"/>
    </row>
    <row r="588" spans="1:2" ht="12.75" customHeight="1" x14ac:dyDescent="0.25">
      <c r="A588" s="182"/>
      <c r="B588" s="182"/>
    </row>
    <row r="589" spans="1:2" ht="12.75" customHeight="1" x14ac:dyDescent="0.25">
      <c r="A589" s="182"/>
      <c r="B589" s="182"/>
    </row>
    <row r="590" spans="1:2" ht="12.75" customHeight="1" x14ac:dyDescent="0.25">
      <c r="A590" s="182"/>
      <c r="B590" s="182"/>
    </row>
    <row r="591" spans="1:2" ht="12.75" customHeight="1" x14ac:dyDescent="0.25">
      <c r="A591" s="182"/>
      <c r="B591" s="182"/>
    </row>
    <row r="592" spans="1:2" ht="12.75" customHeight="1" x14ac:dyDescent="0.25">
      <c r="A592" s="182"/>
      <c r="B592" s="182"/>
    </row>
    <row r="593" spans="1:2" ht="12.75" customHeight="1" x14ac:dyDescent="0.25">
      <c r="A593" s="182"/>
      <c r="B593" s="182"/>
    </row>
    <row r="594" spans="1:2" ht="12.75" customHeight="1" x14ac:dyDescent="0.25">
      <c r="A594" s="182"/>
      <c r="B594" s="182"/>
    </row>
    <row r="595" spans="1:2" ht="12.75" customHeight="1" x14ac:dyDescent="0.25">
      <c r="A595" s="182"/>
      <c r="B595" s="182"/>
    </row>
    <row r="596" spans="1:2" ht="12.75" customHeight="1" x14ac:dyDescent="0.25">
      <c r="A596" s="182"/>
      <c r="B596" s="182"/>
    </row>
    <row r="597" spans="1:2" ht="12.75" customHeight="1" x14ac:dyDescent="0.25">
      <c r="A597" s="182"/>
      <c r="B597" s="182"/>
    </row>
    <row r="598" spans="1:2" ht="12.75" customHeight="1" x14ac:dyDescent="0.25">
      <c r="A598" s="182"/>
      <c r="B598" s="182"/>
    </row>
    <row r="599" spans="1:2" ht="12.75" customHeight="1" x14ac:dyDescent="0.25">
      <c r="A599" s="182"/>
      <c r="B599" s="182"/>
    </row>
    <row r="600" spans="1:2" ht="12.75" customHeight="1" x14ac:dyDescent="0.25">
      <c r="A600" s="182"/>
      <c r="B600" s="182"/>
    </row>
    <row r="601" spans="1:2" ht="12.75" customHeight="1" x14ac:dyDescent="0.25">
      <c r="A601" s="182"/>
      <c r="B601" s="182"/>
    </row>
    <row r="602" spans="1:2" ht="12.75" customHeight="1" x14ac:dyDescent="0.25">
      <c r="A602" s="182"/>
      <c r="B602" s="182"/>
    </row>
    <row r="603" spans="1:2" ht="12.75" customHeight="1" x14ac:dyDescent="0.25">
      <c r="A603" s="182"/>
      <c r="B603" s="182"/>
    </row>
    <row r="604" spans="1:2" ht="12.75" customHeight="1" x14ac:dyDescent="0.25">
      <c r="A604" s="182"/>
      <c r="B604" s="182"/>
    </row>
    <row r="605" spans="1:2" ht="12.75" customHeight="1" x14ac:dyDescent="0.25">
      <c r="A605" s="182"/>
      <c r="B605" s="182"/>
    </row>
    <row r="606" spans="1:2" ht="12.75" customHeight="1" x14ac:dyDescent="0.25">
      <c r="A606" s="182"/>
      <c r="B606" s="182"/>
    </row>
    <row r="607" spans="1:2" ht="12.75" customHeight="1" x14ac:dyDescent="0.25">
      <c r="A607" s="182"/>
      <c r="B607" s="182"/>
    </row>
    <row r="608" spans="1:2" ht="12.75" customHeight="1" x14ac:dyDescent="0.25">
      <c r="A608" s="182"/>
      <c r="B608" s="182"/>
    </row>
    <row r="609" spans="1:2" ht="12.75" customHeight="1" x14ac:dyDescent="0.25">
      <c r="A609" s="182"/>
      <c r="B609" s="182"/>
    </row>
    <row r="610" spans="1:2" ht="12.75" customHeight="1" x14ac:dyDescent="0.25">
      <c r="A610" s="182"/>
      <c r="B610" s="182"/>
    </row>
    <row r="611" spans="1:2" ht="12.75" customHeight="1" x14ac:dyDescent="0.25">
      <c r="A611" s="182"/>
      <c r="B611" s="182"/>
    </row>
    <row r="612" spans="1:2" ht="12.75" customHeight="1" x14ac:dyDescent="0.25">
      <c r="A612" s="182"/>
      <c r="B612" s="182"/>
    </row>
    <row r="613" spans="1:2" ht="12.75" customHeight="1" x14ac:dyDescent="0.25">
      <c r="A613" s="182"/>
      <c r="B613" s="182"/>
    </row>
    <row r="614" spans="1:2" ht="12.75" customHeight="1" x14ac:dyDescent="0.25">
      <c r="A614" s="182"/>
      <c r="B614" s="182"/>
    </row>
    <row r="615" spans="1:2" ht="12.75" customHeight="1" x14ac:dyDescent="0.25">
      <c r="A615" s="182"/>
      <c r="B615" s="182"/>
    </row>
    <row r="616" spans="1:2" ht="12.75" customHeight="1" x14ac:dyDescent="0.25">
      <c r="A616" s="182"/>
      <c r="B616" s="182"/>
    </row>
    <row r="617" spans="1:2" ht="12.75" customHeight="1" x14ac:dyDescent="0.25">
      <c r="A617" s="182"/>
      <c r="B617" s="182"/>
    </row>
    <row r="618" spans="1:2" ht="12.75" customHeight="1" x14ac:dyDescent="0.25">
      <c r="A618" s="182"/>
      <c r="B618" s="182"/>
    </row>
    <row r="619" spans="1:2" ht="12.75" customHeight="1" x14ac:dyDescent="0.25">
      <c r="A619" s="182"/>
      <c r="B619" s="182"/>
    </row>
    <row r="620" spans="1:2" ht="12.75" customHeight="1" x14ac:dyDescent="0.25">
      <c r="A620" s="182"/>
      <c r="B620" s="182"/>
    </row>
    <row r="621" spans="1:2" ht="12.75" customHeight="1" x14ac:dyDescent="0.25">
      <c r="A621" s="182"/>
      <c r="B621" s="182"/>
    </row>
    <row r="622" spans="1:2" ht="12.75" customHeight="1" x14ac:dyDescent="0.25">
      <c r="A622" s="182"/>
      <c r="B622" s="182"/>
    </row>
    <row r="623" spans="1:2" ht="12.75" customHeight="1" x14ac:dyDescent="0.25">
      <c r="A623" s="182"/>
      <c r="B623" s="182"/>
    </row>
    <row r="624" spans="1:2" ht="12.75" customHeight="1" x14ac:dyDescent="0.25">
      <c r="A624" s="182"/>
      <c r="B624" s="182"/>
    </row>
    <row r="625" spans="1:2" ht="12.75" customHeight="1" x14ac:dyDescent="0.25">
      <c r="A625" s="182"/>
      <c r="B625" s="182"/>
    </row>
    <row r="626" spans="1:2" ht="12.75" customHeight="1" x14ac:dyDescent="0.25">
      <c r="A626" s="182"/>
      <c r="B626" s="182"/>
    </row>
    <row r="627" spans="1:2" ht="12.75" customHeight="1" x14ac:dyDescent="0.25">
      <c r="A627" s="182"/>
      <c r="B627" s="182"/>
    </row>
    <row r="628" spans="1:2" ht="12.75" customHeight="1" x14ac:dyDescent="0.25">
      <c r="A628" s="182"/>
      <c r="B628" s="182"/>
    </row>
    <row r="629" spans="1:2" ht="12.75" customHeight="1" x14ac:dyDescent="0.25">
      <c r="A629" s="182"/>
      <c r="B629" s="182"/>
    </row>
    <row r="630" spans="1:2" ht="12.75" customHeight="1" x14ac:dyDescent="0.25">
      <c r="A630" s="182"/>
      <c r="B630" s="182"/>
    </row>
    <row r="631" spans="1:2" ht="12.75" customHeight="1" x14ac:dyDescent="0.25">
      <c r="A631" s="182"/>
      <c r="B631" s="182"/>
    </row>
    <row r="632" spans="1:2" ht="12.75" customHeight="1" x14ac:dyDescent="0.25">
      <c r="A632" s="182"/>
      <c r="B632" s="182"/>
    </row>
    <row r="633" spans="1:2" ht="12.75" customHeight="1" x14ac:dyDescent="0.25">
      <c r="A633" s="182"/>
      <c r="B633" s="182"/>
    </row>
    <row r="634" spans="1:2" ht="12.75" customHeight="1" x14ac:dyDescent="0.25">
      <c r="A634" s="182"/>
      <c r="B634" s="182"/>
    </row>
    <row r="635" spans="1:2" ht="12.75" customHeight="1" x14ac:dyDescent="0.25">
      <c r="A635" s="182"/>
      <c r="B635" s="182"/>
    </row>
    <row r="636" spans="1:2" ht="12.75" customHeight="1" x14ac:dyDescent="0.25">
      <c r="A636" s="182"/>
      <c r="B636" s="182"/>
    </row>
    <row r="637" spans="1:2" ht="12.75" customHeight="1" x14ac:dyDescent="0.25">
      <c r="A637" s="182"/>
      <c r="B637" s="182"/>
    </row>
    <row r="638" spans="1:2" ht="12.75" customHeight="1" x14ac:dyDescent="0.25">
      <c r="A638" s="182"/>
      <c r="B638" s="182"/>
    </row>
    <row r="639" spans="1:2" ht="12.75" customHeight="1" x14ac:dyDescent="0.25">
      <c r="A639" s="182"/>
      <c r="B639" s="182"/>
    </row>
    <row r="640" spans="1:2" ht="12.75" customHeight="1" x14ac:dyDescent="0.25">
      <c r="A640" s="182"/>
      <c r="B640" s="182"/>
    </row>
    <row r="641" spans="1:2" ht="12.75" customHeight="1" x14ac:dyDescent="0.25">
      <c r="A641" s="182"/>
      <c r="B641" s="182"/>
    </row>
    <row r="642" spans="1:2" ht="12.75" customHeight="1" x14ac:dyDescent="0.25">
      <c r="A642" s="182"/>
      <c r="B642" s="182"/>
    </row>
    <row r="643" spans="1:2" ht="12.75" customHeight="1" x14ac:dyDescent="0.25">
      <c r="A643" s="182"/>
      <c r="B643" s="182"/>
    </row>
    <row r="644" spans="1:2" ht="12.75" customHeight="1" x14ac:dyDescent="0.25">
      <c r="A644" s="182"/>
      <c r="B644" s="182"/>
    </row>
    <row r="645" spans="1:2" ht="12.75" customHeight="1" x14ac:dyDescent="0.25">
      <c r="A645" s="182"/>
      <c r="B645" s="182"/>
    </row>
    <row r="646" spans="1:2" ht="12.75" customHeight="1" x14ac:dyDescent="0.25">
      <c r="A646" s="182"/>
      <c r="B646" s="182"/>
    </row>
    <row r="647" spans="1:2" ht="12.75" customHeight="1" x14ac:dyDescent="0.25">
      <c r="A647" s="182"/>
      <c r="B647" s="182"/>
    </row>
    <row r="648" spans="1:2" ht="12.75" customHeight="1" x14ac:dyDescent="0.25">
      <c r="A648" s="182"/>
      <c r="B648" s="182"/>
    </row>
    <row r="649" spans="1:2" ht="12.75" customHeight="1" x14ac:dyDescent="0.25">
      <c r="A649" s="182"/>
      <c r="B649" s="182"/>
    </row>
    <row r="650" spans="1:2" ht="12.75" customHeight="1" x14ac:dyDescent="0.25">
      <c r="A650" s="182"/>
      <c r="B650" s="182"/>
    </row>
    <row r="651" spans="1:2" ht="12.75" customHeight="1" x14ac:dyDescent="0.25">
      <c r="A651" s="182"/>
      <c r="B651" s="182"/>
    </row>
    <row r="652" spans="1:2" ht="12.75" customHeight="1" x14ac:dyDescent="0.25">
      <c r="A652" s="182"/>
      <c r="B652" s="182"/>
    </row>
    <row r="653" spans="1:2" ht="12.75" customHeight="1" x14ac:dyDescent="0.25">
      <c r="A653" s="182"/>
      <c r="B653" s="182"/>
    </row>
    <row r="654" spans="1:2" ht="12.75" customHeight="1" x14ac:dyDescent="0.25">
      <c r="A654" s="182"/>
      <c r="B654" s="182"/>
    </row>
    <row r="655" spans="1:2" ht="12.75" customHeight="1" x14ac:dyDescent="0.25">
      <c r="A655" s="182"/>
      <c r="B655" s="182"/>
    </row>
    <row r="656" spans="1:2" ht="12.75" customHeight="1" x14ac:dyDescent="0.25">
      <c r="A656" s="182"/>
      <c r="B656" s="182"/>
    </row>
    <row r="657" spans="1:2" ht="12.75" customHeight="1" x14ac:dyDescent="0.25">
      <c r="A657" s="182"/>
      <c r="B657" s="182"/>
    </row>
    <row r="658" spans="1:2" ht="12.75" customHeight="1" x14ac:dyDescent="0.25">
      <c r="A658" s="182"/>
      <c r="B658" s="182"/>
    </row>
    <row r="659" spans="1:2" ht="12.75" customHeight="1" x14ac:dyDescent="0.25">
      <c r="A659" s="182"/>
      <c r="B659" s="182"/>
    </row>
    <row r="660" spans="1:2" ht="12.75" customHeight="1" x14ac:dyDescent="0.25">
      <c r="A660" s="182"/>
      <c r="B660" s="182"/>
    </row>
    <row r="661" spans="1:2" ht="12.75" customHeight="1" x14ac:dyDescent="0.25">
      <c r="A661" s="182"/>
      <c r="B661" s="182"/>
    </row>
    <row r="662" spans="1:2" ht="12.75" customHeight="1" x14ac:dyDescent="0.25">
      <c r="A662" s="182"/>
      <c r="B662" s="182"/>
    </row>
    <row r="663" spans="1:2" ht="12.75" customHeight="1" x14ac:dyDescent="0.25">
      <c r="A663" s="182"/>
      <c r="B663" s="182"/>
    </row>
    <row r="664" spans="1:2" ht="12.75" customHeight="1" x14ac:dyDescent="0.25">
      <c r="A664" s="182"/>
      <c r="B664" s="182"/>
    </row>
    <row r="665" spans="1:2" ht="12.75" customHeight="1" x14ac:dyDescent="0.25">
      <c r="A665" s="182"/>
      <c r="B665" s="182"/>
    </row>
    <row r="666" spans="1:2" ht="12.75" customHeight="1" x14ac:dyDescent="0.25">
      <c r="A666" s="182"/>
      <c r="B666" s="182"/>
    </row>
    <row r="667" spans="1:2" ht="12.75" customHeight="1" x14ac:dyDescent="0.25">
      <c r="A667" s="182"/>
      <c r="B667" s="182"/>
    </row>
    <row r="668" spans="1:2" ht="12.75" customHeight="1" x14ac:dyDescent="0.25">
      <c r="A668" s="182"/>
      <c r="B668" s="182"/>
    </row>
    <row r="669" spans="1:2" ht="12.75" customHeight="1" x14ac:dyDescent="0.25">
      <c r="A669" s="182"/>
      <c r="B669" s="182"/>
    </row>
    <row r="670" spans="1:2" ht="12.75" customHeight="1" x14ac:dyDescent="0.25">
      <c r="A670" s="182"/>
      <c r="B670" s="182"/>
    </row>
    <row r="671" spans="1:2" ht="12.75" customHeight="1" x14ac:dyDescent="0.25">
      <c r="A671" s="182"/>
      <c r="B671" s="182"/>
    </row>
    <row r="672" spans="1:2" ht="12.75" customHeight="1" x14ac:dyDescent="0.25">
      <c r="A672" s="182"/>
      <c r="B672" s="182"/>
    </row>
    <row r="673" spans="1:2" ht="12.75" customHeight="1" x14ac:dyDescent="0.25">
      <c r="A673" s="182"/>
      <c r="B673" s="182"/>
    </row>
    <row r="674" spans="1:2" ht="12.75" customHeight="1" x14ac:dyDescent="0.25">
      <c r="A674" s="182"/>
      <c r="B674" s="182"/>
    </row>
    <row r="675" spans="1:2" ht="12.75" customHeight="1" x14ac:dyDescent="0.25">
      <c r="A675" s="182"/>
      <c r="B675" s="182"/>
    </row>
    <row r="676" spans="1:2" ht="12.75" customHeight="1" x14ac:dyDescent="0.25">
      <c r="A676" s="182"/>
      <c r="B676" s="182"/>
    </row>
    <row r="677" spans="1:2" ht="12.75" customHeight="1" x14ac:dyDescent="0.25">
      <c r="A677" s="182"/>
      <c r="B677" s="182"/>
    </row>
    <row r="678" spans="1:2" ht="12.75" customHeight="1" x14ac:dyDescent="0.25">
      <c r="A678" s="182"/>
      <c r="B678" s="182"/>
    </row>
    <row r="679" spans="1:2" ht="12.75" customHeight="1" x14ac:dyDescent="0.25">
      <c r="A679" s="182"/>
      <c r="B679" s="182"/>
    </row>
    <row r="680" spans="1:2" ht="12.75" customHeight="1" x14ac:dyDescent="0.25">
      <c r="A680" s="182"/>
      <c r="B680" s="182"/>
    </row>
    <row r="681" spans="1:2" ht="12.75" customHeight="1" x14ac:dyDescent="0.25">
      <c r="A681" s="182"/>
      <c r="B681" s="182"/>
    </row>
    <row r="682" spans="1:2" ht="12.75" customHeight="1" x14ac:dyDescent="0.25">
      <c r="A682" s="182"/>
      <c r="B682" s="182"/>
    </row>
    <row r="683" spans="1:2" ht="12.75" customHeight="1" x14ac:dyDescent="0.25">
      <c r="A683" s="182"/>
      <c r="B683" s="182"/>
    </row>
    <row r="684" spans="1:2" ht="12.75" customHeight="1" x14ac:dyDescent="0.25">
      <c r="A684" s="182"/>
      <c r="B684" s="182"/>
    </row>
    <row r="685" spans="1:2" ht="12.75" customHeight="1" x14ac:dyDescent="0.25">
      <c r="A685" s="182"/>
      <c r="B685" s="182"/>
    </row>
    <row r="686" spans="1:2" ht="12.75" customHeight="1" x14ac:dyDescent="0.25">
      <c r="A686" s="182"/>
      <c r="B686" s="182"/>
    </row>
    <row r="687" spans="1:2" ht="12.75" customHeight="1" x14ac:dyDescent="0.25">
      <c r="A687" s="182"/>
      <c r="B687" s="182"/>
    </row>
    <row r="688" spans="1:2" ht="12.75" customHeight="1" x14ac:dyDescent="0.25">
      <c r="A688" s="182"/>
      <c r="B688" s="182"/>
    </row>
    <row r="689" spans="1:2" ht="12.75" customHeight="1" x14ac:dyDescent="0.25">
      <c r="A689" s="182"/>
      <c r="B689" s="182"/>
    </row>
    <row r="690" spans="1:2" ht="12.75" customHeight="1" x14ac:dyDescent="0.25">
      <c r="A690" s="182"/>
      <c r="B690" s="182"/>
    </row>
    <row r="691" spans="1:2" ht="12.75" customHeight="1" x14ac:dyDescent="0.25">
      <c r="A691" s="182"/>
      <c r="B691" s="182"/>
    </row>
    <row r="692" spans="1:2" ht="12.75" customHeight="1" x14ac:dyDescent="0.25">
      <c r="A692" s="182"/>
      <c r="B692" s="182"/>
    </row>
    <row r="693" spans="1:2" ht="12.75" customHeight="1" x14ac:dyDescent="0.25">
      <c r="A693" s="182"/>
      <c r="B693" s="182"/>
    </row>
    <row r="694" spans="1:2" ht="12.75" customHeight="1" x14ac:dyDescent="0.25">
      <c r="A694" s="182"/>
      <c r="B694" s="182"/>
    </row>
    <row r="695" spans="1:2" ht="12.75" customHeight="1" x14ac:dyDescent="0.25">
      <c r="A695" s="182"/>
      <c r="B695" s="182"/>
    </row>
    <row r="696" spans="1:2" ht="12.75" customHeight="1" x14ac:dyDescent="0.25">
      <c r="A696" s="182"/>
      <c r="B696" s="182"/>
    </row>
    <row r="697" spans="1:2" ht="12.75" customHeight="1" x14ac:dyDescent="0.25">
      <c r="A697" s="182"/>
      <c r="B697" s="182"/>
    </row>
    <row r="698" spans="1:2" ht="12.75" customHeight="1" x14ac:dyDescent="0.25">
      <c r="A698" s="182"/>
      <c r="B698" s="182"/>
    </row>
    <row r="699" spans="1:2" ht="12.75" customHeight="1" x14ac:dyDescent="0.25">
      <c r="A699" s="182"/>
      <c r="B699" s="182"/>
    </row>
    <row r="700" spans="1:2" ht="12.75" customHeight="1" x14ac:dyDescent="0.25">
      <c r="A700" s="182"/>
      <c r="B700" s="182"/>
    </row>
    <row r="701" spans="1:2" ht="12.75" customHeight="1" x14ac:dyDescent="0.25">
      <c r="A701" s="182"/>
      <c r="B701" s="182"/>
    </row>
    <row r="702" spans="1:2" ht="12.75" customHeight="1" x14ac:dyDescent="0.25">
      <c r="A702" s="182"/>
      <c r="B702" s="182"/>
    </row>
    <row r="703" spans="1:2" ht="12.75" customHeight="1" x14ac:dyDescent="0.25">
      <c r="A703" s="182"/>
      <c r="B703" s="182"/>
    </row>
    <row r="704" spans="1:2" ht="12.75" customHeight="1" x14ac:dyDescent="0.25">
      <c r="A704" s="182"/>
      <c r="B704" s="182"/>
    </row>
    <row r="705" spans="1:2" ht="12.75" customHeight="1" x14ac:dyDescent="0.25">
      <c r="A705" s="182"/>
      <c r="B705" s="182"/>
    </row>
    <row r="706" spans="1:2" ht="12.75" customHeight="1" x14ac:dyDescent="0.25">
      <c r="A706" s="182"/>
      <c r="B706" s="182"/>
    </row>
    <row r="707" spans="1:2" ht="12.75" customHeight="1" x14ac:dyDescent="0.25">
      <c r="A707" s="182"/>
      <c r="B707" s="182"/>
    </row>
    <row r="708" spans="1:2" ht="12.75" customHeight="1" x14ac:dyDescent="0.25">
      <c r="A708" s="182"/>
      <c r="B708" s="182"/>
    </row>
    <row r="709" spans="1:2" ht="12.75" customHeight="1" x14ac:dyDescent="0.25">
      <c r="A709" s="182"/>
      <c r="B709" s="182"/>
    </row>
    <row r="710" spans="1:2" ht="12.75" customHeight="1" x14ac:dyDescent="0.25">
      <c r="A710" s="182"/>
      <c r="B710" s="182"/>
    </row>
    <row r="711" spans="1:2" ht="12.75" customHeight="1" x14ac:dyDescent="0.25">
      <c r="A711" s="182"/>
      <c r="B711" s="182"/>
    </row>
    <row r="712" spans="1:2" ht="12.75" customHeight="1" x14ac:dyDescent="0.25">
      <c r="A712" s="182"/>
      <c r="B712" s="182"/>
    </row>
    <row r="713" spans="1:2" ht="12.75" customHeight="1" x14ac:dyDescent="0.25">
      <c r="A713" s="182"/>
      <c r="B713" s="182"/>
    </row>
    <row r="714" spans="1:2" ht="12.75" customHeight="1" x14ac:dyDescent="0.25">
      <c r="A714" s="182"/>
      <c r="B714" s="182"/>
    </row>
    <row r="715" spans="1:2" ht="12.75" customHeight="1" x14ac:dyDescent="0.25">
      <c r="A715" s="182"/>
      <c r="B715" s="182"/>
    </row>
    <row r="716" spans="1:2" ht="12.75" customHeight="1" x14ac:dyDescent="0.25">
      <c r="A716" s="182"/>
      <c r="B716" s="182"/>
    </row>
    <row r="717" spans="1:2" ht="12.75" customHeight="1" x14ac:dyDescent="0.25">
      <c r="A717" s="182"/>
      <c r="B717" s="182"/>
    </row>
    <row r="718" spans="1:2" ht="12.75" customHeight="1" x14ac:dyDescent="0.25">
      <c r="A718" s="182"/>
      <c r="B718" s="182"/>
    </row>
    <row r="719" spans="1:2" ht="12.75" customHeight="1" x14ac:dyDescent="0.25">
      <c r="A719" s="182"/>
      <c r="B719" s="182"/>
    </row>
    <row r="720" spans="1:2" ht="12.75" customHeight="1" x14ac:dyDescent="0.25">
      <c r="A720" s="182"/>
      <c r="B720" s="182"/>
    </row>
    <row r="721" spans="1:2" ht="12.75" customHeight="1" x14ac:dyDescent="0.25">
      <c r="A721" s="182"/>
      <c r="B721" s="182"/>
    </row>
    <row r="722" spans="1:2" ht="12.75" customHeight="1" x14ac:dyDescent="0.25">
      <c r="A722" s="182"/>
      <c r="B722" s="182"/>
    </row>
    <row r="723" spans="1:2" ht="12.75" customHeight="1" x14ac:dyDescent="0.25">
      <c r="A723" s="182"/>
      <c r="B723" s="182"/>
    </row>
    <row r="724" spans="1:2" ht="12.75" customHeight="1" x14ac:dyDescent="0.25">
      <c r="A724" s="182"/>
      <c r="B724" s="182"/>
    </row>
    <row r="725" spans="1:2" ht="12.75" customHeight="1" x14ac:dyDescent="0.25">
      <c r="A725" s="182"/>
      <c r="B725" s="182"/>
    </row>
    <row r="726" spans="1:2" ht="12.75" customHeight="1" x14ac:dyDescent="0.25">
      <c r="A726" s="182"/>
      <c r="B726" s="182"/>
    </row>
    <row r="727" spans="1:2" ht="12.75" customHeight="1" x14ac:dyDescent="0.25">
      <c r="A727" s="182"/>
      <c r="B727" s="182"/>
    </row>
    <row r="728" spans="1:2" ht="12.75" customHeight="1" x14ac:dyDescent="0.25">
      <c r="A728" s="182"/>
      <c r="B728" s="182"/>
    </row>
    <row r="729" spans="1:2" ht="12.75" customHeight="1" x14ac:dyDescent="0.25">
      <c r="A729" s="182"/>
      <c r="B729" s="182"/>
    </row>
    <row r="730" spans="1:2" ht="12.75" customHeight="1" x14ac:dyDescent="0.25">
      <c r="A730" s="182"/>
      <c r="B730" s="182"/>
    </row>
    <row r="731" spans="1:2" ht="12.75" customHeight="1" x14ac:dyDescent="0.25">
      <c r="A731" s="182"/>
      <c r="B731" s="182"/>
    </row>
    <row r="732" spans="1:2" ht="12.75" customHeight="1" x14ac:dyDescent="0.25">
      <c r="A732" s="182"/>
      <c r="B732" s="182"/>
    </row>
    <row r="733" spans="1:2" ht="12.75" customHeight="1" x14ac:dyDescent="0.25">
      <c r="A733" s="182"/>
      <c r="B733" s="182"/>
    </row>
    <row r="734" spans="1:2" ht="12.75" customHeight="1" x14ac:dyDescent="0.25">
      <c r="A734" s="182"/>
      <c r="B734" s="182"/>
    </row>
    <row r="735" spans="1:2" ht="12.75" customHeight="1" x14ac:dyDescent="0.25">
      <c r="A735" s="182"/>
      <c r="B735" s="182"/>
    </row>
    <row r="736" spans="1:2" ht="12.75" customHeight="1" x14ac:dyDescent="0.25">
      <c r="A736" s="182"/>
      <c r="B736" s="182"/>
    </row>
    <row r="737" spans="1:2" ht="12.75" customHeight="1" x14ac:dyDescent="0.25">
      <c r="A737" s="182"/>
      <c r="B737" s="182"/>
    </row>
    <row r="738" spans="1:2" ht="12.75" customHeight="1" x14ac:dyDescent="0.25">
      <c r="A738" s="182"/>
      <c r="B738" s="182"/>
    </row>
    <row r="739" spans="1:2" ht="12.75" customHeight="1" x14ac:dyDescent="0.25">
      <c r="A739" s="182"/>
      <c r="B739" s="182"/>
    </row>
    <row r="740" spans="1:2" ht="12.75" customHeight="1" x14ac:dyDescent="0.25">
      <c r="A740" s="182"/>
      <c r="B740" s="182"/>
    </row>
    <row r="741" spans="1:2" ht="12.75" customHeight="1" x14ac:dyDescent="0.25">
      <c r="A741" s="182"/>
      <c r="B741" s="182"/>
    </row>
    <row r="742" spans="1:2" ht="12.75" customHeight="1" x14ac:dyDescent="0.25">
      <c r="A742" s="182"/>
      <c r="B742" s="182"/>
    </row>
    <row r="743" spans="1:2" ht="12.75" customHeight="1" x14ac:dyDescent="0.25">
      <c r="A743" s="182"/>
      <c r="B743" s="182"/>
    </row>
    <row r="744" spans="1:2" ht="12.75" customHeight="1" x14ac:dyDescent="0.25">
      <c r="A744" s="182"/>
      <c r="B744" s="182"/>
    </row>
    <row r="745" spans="1:2" ht="12.75" customHeight="1" x14ac:dyDescent="0.25">
      <c r="A745" s="182"/>
      <c r="B745" s="182"/>
    </row>
    <row r="746" spans="1:2" ht="12.75" customHeight="1" x14ac:dyDescent="0.25">
      <c r="A746" s="182"/>
      <c r="B746" s="182"/>
    </row>
    <row r="747" spans="1:2" ht="12.75" customHeight="1" x14ac:dyDescent="0.25">
      <c r="A747" s="182"/>
      <c r="B747" s="182"/>
    </row>
    <row r="748" spans="1:2" ht="12.75" customHeight="1" x14ac:dyDescent="0.25">
      <c r="A748" s="182"/>
      <c r="B748" s="182"/>
    </row>
    <row r="749" spans="1:2" ht="12.75" customHeight="1" x14ac:dyDescent="0.25">
      <c r="A749" s="182"/>
      <c r="B749" s="182"/>
    </row>
    <row r="750" spans="1:2" ht="12.75" customHeight="1" x14ac:dyDescent="0.25">
      <c r="A750" s="182"/>
      <c r="B750" s="182"/>
    </row>
    <row r="751" spans="1:2" ht="12.75" customHeight="1" x14ac:dyDescent="0.25">
      <c r="A751" s="182"/>
      <c r="B751" s="182"/>
    </row>
    <row r="752" spans="1:2" ht="12.75" customHeight="1" x14ac:dyDescent="0.25">
      <c r="A752" s="182"/>
      <c r="B752" s="182"/>
    </row>
    <row r="753" spans="1:2" ht="12.75" customHeight="1" x14ac:dyDescent="0.25">
      <c r="A753" s="182"/>
      <c r="B753" s="182"/>
    </row>
    <row r="754" spans="1:2" ht="12.75" customHeight="1" x14ac:dyDescent="0.25">
      <c r="A754" s="182"/>
      <c r="B754" s="182"/>
    </row>
    <row r="755" spans="1:2" ht="12.75" customHeight="1" x14ac:dyDescent="0.25">
      <c r="A755" s="182"/>
      <c r="B755" s="182"/>
    </row>
    <row r="756" spans="1:2" ht="12.75" customHeight="1" x14ac:dyDescent="0.25">
      <c r="A756" s="182"/>
      <c r="B756" s="182"/>
    </row>
    <row r="757" spans="1:2" ht="12.75" customHeight="1" x14ac:dyDescent="0.25">
      <c r="A757" s="182"/>
      <c r="B757" s="182"/>
    </row>
    <row r="758" spans="1:2" ht="12.75" customHeight="1" x14ac:dyDescent="0.25">
      <c r="A758" s="182"/>
      <c r="B758" s="182"/>
    </row>
    <row r="759" spans="1:2" ht="12.75" customHeight="1" x14ac:dyDescent="0.25">
      <c r="A759" s="182"/>
      <c r="B759" s="182"/>
    </row>
    <row r="760" spans="1:2" ht="12.75" customHeight="1" x14ac:dyDescent="0.25">
      <c r="A760" s="182"/>
      <c r="B760" s="182"/>
    </row>
    <row r="761" spans="1:2" ht="12.75" customHeight="1" x14ac:dyDescent="0.25">
      <c r="A761" s="182"/>
      <c r="B761" s="182"/>
    </row>
    <row r="762" spans="1:2" ht="12.75" customHeight="1" x14ac:dyDescent="0.25">
      <c r="A762" s="182"/>
      <c r="B762" s="182"/>
    </row>
    <row r="763" spans="1:2" ht="12.75" customHeight="1" x14ac:dyDescent="0.25">
      <c r="A763" s="182"/>
      <c r="B763" s="182"/>
    </row>
    <row r="764" spans="1:2" ht="12.75" customHeight="1" x14ac:dyDescent="0.25">
      <c r="A764" s="182"/>
      <c r="B764" s="182"/>
    </row>
    <row r="765" spans="1:2" ht="12.75" customHeight="1" x14ac:dyDescent="0.25">
      <c r="A765" s="182"/>
      <c r="B765" s="182"/>
    </row>
    <row r="766" spans="1:2" ht="12.75" customHeight="1" x14ac:dyDescent="0.25">
      <c r="A766" s="182"/>
      <c r="B766" s="182"/>
    </row>
    <row r="767" spans="1:2" ht="12.75" customHeight="1" x14ac:dyDescent="0.25">
      <c r="A767" s="182"/>
      <c r="B767" s="182"/>
    </row>
    <row r="768" spans="1:2" ht="12.75" customHeight="1" x14ac:dyDescent="0.25">
      <c r="A768" s="182"/>
      <c r="B768" s="182"/>
    </row>
    <row r="769" spans="1:2" ht="12.75" customHeight="1" x14ac:dyDescent="0.25">
      <c r="A769" s="182"/>
      <c r="B769" s="182"/>
    </row>
    <row r="770" spans="1:2" ht="12.75" customHeight="1" x14ac:dyDescent="0.25">
      <c r="A770" s="182"/>
      <c r="B770" s="182"/>
    </row>
    <row r="771" spans="1:2" ht="12.75" customHeight="1" x14ac:dyDescent="0.25">
      <c r="A771" s="182"/>
      <c r="B771" s="182"/>
    </row>
    <row r="772" spans="1:2" ht="12.75" customHeight="1" x14ac:dyDescent="0.25">
      <c r="A772" s="182"/>
      <c r="B772" s="182"/>
    </row>
    <row r="773" spans="1:2" ht="12.75" customHeight="1" x14ac:dyDescent="0.25">
      <c r="A773" s="182"/>
      <c r="B773" s="182"/>
    </row>
    <row r="774" spans="1:2" ht="12.75" customHeight="1" x14ac:dyDescent="0.25">
      <c r="A774" s="182"/>
      <c r="B774" s="182"/>
    </row>
    <row r="775" spans="1:2" ht="12.75" customHeight="1" x14ac:dyDescent="0.25">
      <c r="A775" s="182"/>
      <c r="B775" s="182"/>
    </row>
    <row r="776" spans="1:2" ht="12.75" customHeight="1" x14ac:dyDescent="0.25">
      <c r="A776" s="182"/>
      <c r="B776" s="182"/>
    </row>
    <row r="777" spans="1:2" ht="12.75" customHeight="1" x14ac:dyDescent="0.25">
      <c r="A777" s="182"/>
      <c r="B777" s="182"/>
    </row>
    <row r="778" spans="1:2" ht="12.75" customHeight="1" x14ac:dyDescent="0.25">
      <c r="A778" s="182"/>
      <c r="B778" s="182"/>
    </row>
    <row r="779" spans="1:2" ht="12.75" customHeight="1" x14ac:dyDescent="0.25">
      <c r="A779" s="182"/>
      <c r="B779" s="182"/>
    </row>
    <row r="780" spans="1:2" ht="12.75" customHeight="1" x14ac:dyDescent="0.25">
      <c r="A780" s="182"/>
      <c r="B780" s="182"/>
    </row>
    <row r="781" spans="1:2" ht="12.75" customHeight="1" x14ac:dyDescent="0.25">
      <c r="A781" s="182"/>
      <c r="B781" s="182"/>
    </row>
    <row r="782" spans="1:2" ht="12.75" customHeight="1" x14ac:dyDescent="0.25">
      <c r="A782" s="182"/>
      <c r="B782" s="182"/>
    </row>
    <row r="783" spans="1:2" ht="12.75" customHeight="1" x14ac:dyDescent="0.25">
      <c r="A783" s="182"/>
      <c r="B783" s="182"/>
    </row>
    <row r="784" spans="1:2" ht="12.75" customHeight="1" x14ac:dyDescent="0.25">
      <c r="A784" s="182"/>
      <c r="B784" s="182"/>
    </row>
    <row r="785" spans="1:2" ht="12.75" customHeight="1" x14ac:dyDescent="0.25">
      <c r="A785" s="182"/>
      <c r="B785" s="182"/>
    </row>
    <row r="786" spans="1:2" ht="12.75" customHeight="1" x14ac:dyDescent="0.25">
      <c r="A786" s="182"/>
      <c r="B786" s="182"/>
    </row>
    <row r="787" spans="1:2" ht="12.75" customHeight="1" x14ac:dyDescent="0.25">
      <c r="A787" s="182"/>
      <c r="B787" s="182"/>
    </row>
    <row r="788" spans="1:2" ht="12.75" customHeight="1" x14ac:dyDescent="0.25">
      <c r="A788" s="182"/>
      <c r="B788" s="182"/>
    </row>
    <row r="789" spans="1:2" ht="12.75" customHeight="1" x14ac:dyDescent="0.25">
      <c r="A789" s="182"/>
      <c r="B789" s="182"/>
    </row>
    <row r="790" spans="1:2" ht="12.75" customHeight="1" x14ac:dyDescent="0.25">
      <c r="A790" s="182"/>
      <c r="B790" s="182"/>
    </row>
    <row r="791" spans="1:2" ht="12.75" customHeight="1" x14ac:dyDescent="0.25">
      <c r="A791" s="182"/>
      <c r="B791" s="182"/>
    </row>
    <row r="792" spans="1:2" ht="12.75" customHeight="1" x14ac:dyDescent="0.25">
      <c r="A792" s="182"/>
      <c r="B792" s="182"/>
    </row>
    <row r="793" spans="1:2" ht="12.75" customHeight="1" x14ac:dyDescent="0.25">
      <c r="A793" s="182"/>
      <c r="B793" s="182"/>
    </row>
    <row r="794" spans="1:2" ht="12.75" customHeight="1" x14ac:dyDescent="0.25">
      <c r="A794" s="182"/>
      <c r="B794" s="182"/>
    </row>
    <row r="795" spans="1:2" ht="12.75" customHeight="1" x14ac:dyDescent="0.25">
      <c r="A795" s="182"/>
      <c r="B795" s="182"/>
    </row>
    <row r="796" spans="1:2" ht="12.75" customHeight="1" x14ac:dyDescent="0.25">
      <c r="A796" s="182"/>
      <c r="B796" s="182"/>
    </row>
    <row r="797" spans="1:2" ht="12.75" customHeight="1" x14ac:dyDescent="0.25">
      <c r="A797" s="182"/>
      <c r="B797" s="182"/>
    </row>
    <row r="798" spans="1:2" ht="12.75" customHeight="1" x14ac:dyDescent="0.25">
      <c r="A798" s="182"/>
      <c r="B798" s="182"/>
    </row>
    <row r="799" spans="1:2" ht="12.75" customHeight="1" x14ac:dyDescent="0.25">
      <c r="A799" s="182"/>
      <c r="B799" s="182"/>
    </row>
    <row r="800" spans="1:2" ht="12.75" customHeight="1" x14ac:dyDescent="0.25">
      <c r="A800" s="182"/>
      <c r="B800" s="182"/>
    </row>
    <row r="801" spans="1:2" ht="12.75" customHeight="1" x14ac:dyDescent="0.25">
      <c r="A801" s="182"/>
      <c r="B801" s="182"/>
    </row>
    <row r="802" spans="1:2" ht="12.75" customHeight="1" x14ac:dyDescent="0.25">
      <c r="A802" s="182"/>
      <c r="B802" s="182"/>
    </row>
    <row r="803" spans="1:2" ht="12.75" customHeight="1" x14ac:dyDescent="0.25">
      <c r="A803" s="182"/>
      <c r="B803" s="182"/>
    </row>
    <row r="804" spans="1:2" ht="12.75" customHeight="1" x14ac:dyDescent="0.25">
      <c r="A804" s="182"/>
      <c r="B804" s="182"/>
    </row>
    <row r="805" spans="1:2" ht="12.75" customHeight="1" x14ac:dyDescent="0.25">
      <c r="A805" s="182"/>
      <c r="B805" s="182"/>
    </row>
    <row r="806" spans="1:2" ht="12.75" customHeight="1" x14ac:dyDescent="0.25">
      <c r="A806" s="182"/>
      <c r="B806" s="182"/>
    </row>
    <row r="807" spans="1:2" ht="12.75" customHeight="1" x14ac:dyDescent="0.25">
      <c r="A807" s="182"/>
      <c r="B807" s="182"/>
    </row>
    <row r="808" spans="1:2" ht="12.75" customHeight="1" x14ac:dyDescent="0.25">
      <c r="A808" s="182"/>
      <c r="B808" s="182"/>
    </row>
    <row r="809" spans="1:2" ht="12.75" customHeight="1" x14ac:dyDescent="0.25">
      <c r="A809" s="182"/>
      <c r="B809" s="182"/>
    </row>
    <row r="810" spans="1:2" ht="12.75" customHeight="1" x14ac:dyDescent="0.25">
      <c r="A810" s="182"/>
      <c r="B810" s="182"/>
    </row>
    <row r="811" spans="1:2" ht="12.75" customHeight="1" x14ac:dyDescent="0.25">
      <c r="A811" s="182"/>
      <c r="B811" s="182"/>
    </row>
    <row r="812" spans="1:2" ht="12.75" customHeight="1" x14ac:dyDescent="0.25">
      <c r="A812" s="182"/>
      <c r="B812" s="182"/>
    </row>
    <row r="813" spans="1:2" ht="12.75" customHeight="1" x14ac:dyDescent="0.25">
      <c r="A813" s="182"/>
      <c r="B813" s="182"/>
    </row>
    <row r="814" spans="1:2" ht="12.75" customHeight="1" x14ac:dyDescent="0.25">
      <c r="A814" s="182"/>
      <c r="B814" s="182"/>
    </row>
    <row r="815" spans="1:2" ht="12.75" customHeight="1" x14ac:dyDescent="0.25">
      <c r="A815" s="182"/>
      <c r="B815" s="182"/>
    </row>
    <row r="816" spans="1:2" ht="12.75" customHeight="1" x14ac:dyDescent="0.25">
      <c r="A816" s="182"/>
      <c r="B816" s="182"/>
    </row>
    <row r="817" spans="1:2" ht="12.75" customHeight="1" x14ac:dyDescent="0.25">
      <c r="A817" s="182"/>
      <c r="B817" s="182"/>
    </row>
    <row r="818" spans="1:2" ht="12.75" customHeight="1" x14ac:dyDescent="0.25">
      <c r="A818" s="182"/>
      <c r="B818" s="182"/>
    </row>
    <row r="819" spans="1:2" ht="12.75" customHeight="1" x14ac:dyDescent="0.25">
      <c r="A819" s="182"/>
      <c r="B819" s="182"/>
    </row>
    <row r="820" spans="1:2" ht="12.75" customHeight="1" x14ac:dyDescent="0.25">
      <c r="A820" s="182"/>
      <c r="B820" s="182"/>
    </row>
    <row r="821" spans="1:2" ht="12.75" customHeight="1" x14ac:dyDescent="0.25">
      <c r="A821" s="182"/>
      <c r="B821" s="182"/>
    </row>
    <row r="822" spans="1:2" ht="12.75" customHeight="1" x14ac:dyDescent="0.25">
      <c r="A822" s="182"/>
      <c r="B822" s="182"/>
    </row>
    <row r="823" spans="1:2" ht="12.75" customHeight="1" x14ac:dyDescent="0.25">
      <c r="A823" s="182"/>
      <c r="B823" s="182"/>
    </row>
    <row r="824" spans="1:2" ht="12.75" customHeight="1" x14ac:dyDescent="0.25">
      <c r="A824" s="182"/>
      <c r="B824" s="182"/>
    </row>
    <row r="825" spans="1:2" ht="12.75" customHeight="1" x14ac:dyDescent="0.25">
      <c r="A825" s="182"/>
      <c r="B825" s="182"/>
    </row>
    <row r="826" spans="1:2" ht="12.75" customHeight="1" x14ac:dyDescent="0.25">
      <c r="A826" s="182"/>
      <c r="B826" s="182"/>
    </row>
    <row r="827" spans="1:2" ht="12.75" customHeight="1" x14ac:dyDescent="0.25">
      <c r="A827" s="182"/>
      <c r="B827" s="182"/>
    </row>
    <row r="828" spans="1:2" ht="12.75" customHeight="1" x14ac:dyDescent="0.25">
      <c r="A828" s="182"/>
      <c r="B828" s="182"/>
    </row>
    <row r="829" spans="1:2" ht="12.75" customHeight="1" x14ac:dyDescent="0.25">
      <c r="A829" s="182"/>
      <c r="B829" s="182"/>
    </row>
    <row r="830" spans="1:2" ht="12.75" customHeight="1" x14ac:dyDescent="0.25">
      <c r="A830" s="182"/>
      <c r="B830" s="182"/>
    </row>
    <row r="831" spans="1:2" ht="12.75" customHeight="1" x14ac:dyDescent="0.25">
      <c r="A831" s="182"/>
      <c r="B831" s="182"/>
    </row>
    <row r="832" spans="1:2" ht="12.75" customHeight="1" x14ac:dyDescent="0.25">
      <c r="A832" s="182"/>
      <c r="B832" s="182"/>
    </row>
    <row r="833" spans="1:2" ht="12.75" customHeight="1" x14ac:dyDescent="0.25">
      <c r="A833" s="182"/>
      <c r="B833" s="182"/>
    </row>
    <row r="834" spans="1:2" ht="12.75" customHeight="1" x14ac:dyDescent="0.25">
      <c r="A834" s="182"/>
      <c r="B834" s="182"/>
    </row>
    <row r="835" spans="1:2" ht="12.75" customHeight="1" x14ac:dyDescent="0.25">
      <c r="A835" s="182"/>
      <c r="B835" s="182"/>
    </row>
    <row r="836" spans="1:2" ht="12.75" customHeight="1" x14ac:dyDescent="0.25">
      <c r="A836" s="182"/>
      <c r="B836" s="182"/>
    </row>
    <row r="837" spans="1:2" ht="12.75" customHeight="1" x14ac:dyDescent="0.25">
      <c r="A837" s="182"/>
      <c r="B837" s="182"/>
    </row>
    <row r="838" spans="1:2" ht="12.75" customHeight="1" x14ac:dyDescent="0.25">
      <c r="A838" s="182"/>
      <c r="B838" s="182"/>
    </row>
    <row r="839" spans="1:2" ht="12.75" customHeight="1" x14ac:dyDescent="0.25">
      <c r="A839" s="182"/>
      <c r="B839" s="182"/>
    </row>
    <row r="840" spans="1:2" ht="12.75" customHeight="1" x14ac:dyDescent="0.25">
      <c r="A840" s="182"/>
      <c r="B840" s="182"/>
    </row>
    <row r="841" spans="1:2" ht="12.75" customHeight="1" x14ac:dyDescent="0.25">
      <c r="A841" s="182"/>
      <c r="B841" s="182"/>
    </row>
    <row r="842" spans="1:2" ht="12.75" customHeight="1" x14ac:dyDescent="0.25">
      <c r="A842" s="182"/>
      <c r="B842" s="182"/>
    </row>
    <row r="843" spans="1:2" ht="12.75" customHeight="1" x14ac:dyDescent="0.25">
      <c r="A843" s="182"/>
      <c r="B843" s="182"/>
    </row>
    <row r="844" spans="1:2" ht="12.75" customHeight="1" x14ac:dyDescent="0.25">
      <c r="A844" s="182"/>
      <c r="B844" s="182"/>
    </row>
    <row r="845" spans="1:2" ht="12.75" customHeight="1" x14ac:dyDescent="0.25">
      <c r="A845" s="182"/>
      <c r="B845" s="182"/>
    </row>
    <row r="846" spans="1:2" ht="12.75" customHeight="1" x14ac:dyDescent="0.25">
      <c r="A846" s="182"/>
      <c r="B846" s="182"/>
    </row>
    <row r="847" spans="1:2" ht="12.75" customHeight="1" x14ac:dyDescent="0.25">
      <c r="A847" s="182"/>
      <c r="B847" s="182"/>
    </row>
    <row r="848" spans="1:2" ht="12.75" customHeight="1" x14ac:dyDescent="0.25">
      <c r="A848" s="182"/>
      <c r="B848" s="182"/>
    </row>
    <row r="849" spans="1:2" ht="12.75" customHeight="1" x14ac:dyDescent="0.25">
      <c r="A849" s="182"/>
      <c r="B849" s="182"/>
    </row>
    <row r="850" spans="1:2" ht="12.75" customHeight="1" x14ac:dyDescent="0.25">
      <c r="A850" s="182"/>
      <c r="B850" s="182"/>
    </row>
    <row r="851" spans="1:2" ht="12.75" customHeight="1" x14ac:dyDescent="0.25">
      <c r="A851" s="182"/>
      <c r="B851" s="182"/>
    </row>
    <row r="852" spans="1:2" ht="12.75" customHeight="1" x14ac:dyDescent="0.25">
      <c r="A852" s="182"/>
      <c r="B852" s="182"/>
    </row>
    <row r="853" spans="1:2" ht="12.75" customHeight="1" x14ac:dyDescent="0.25">
      <c r="A853" s="182"/>
      <c r="B853" s="182"/>
    </row>
    <row r="854" spans="1:2" ht="12.75" customHeight="1" x14ac:dyDescent="0.25">
      <c r="A854" s="182"/>
      <c r="B854" s="182"/>
    </row>
    <row r="855" spans="1:2" ht="12.75" customHeight="1" x14ac:dyDescent="0.25">
      <c r="A855" s="182"/>
      <c r="B855" s="182"/>
    </row>
    <row r="856" spans="1:2" ht="12.75" customHeight="1" x14ac:dyDescent="0.25">
      <c r="A856" s="182"/>
      <c r="B856" s="182"/>
    </row>
    <row r="857" spans="1:2" ht="12.75" customHeight="1" x14ac:dyDescent="0.25">
      <c r="A857" s="182"/>
      <c r="B857" s="182"/>
    </row>
    <row r="858" spans="1:2" ht="12.75" customHeight="1" x14ac:dyDescent="0.25">
      <c r="A858" s="182"/>
      <c r="B858" s="182"/>
    </row>
    <row r="859" spans="1:2" ht="12.75" customHeight="1" x14ac:dyDescent="0.25">
      <c r="A859" s="182"/>
      <c r="B859" s="182"/>
    </row>
    <row r="860" spans="1:2" ht="12.75" customHeight="1" x14ac:dyDescent="0.25">
      <c r="A860" s="182"/>
      <c r="B860" s="182"/>
    </row>
    <row r="861" spans="1:2" ht="12.75" customHeight="1" x14ac:dyDescent="0.25">
      <c r="A861" s="182"/>
      <c r="B861" s="182"/>
    </row>
    <row r="862" spans="1:2" ht="12.75" customHeight="1" x14ac:dyDescent="0.25">
      <c r="A862" s="182"/>
      <c r="B862" s="182"/>
    </row>
    <row r="863" spans="1:2" ht="12.75" customHeight="1" x14ac:dyDescent="0.25">
      <c r="A863" s="182"/>
      <c r="B863" s="182"/>
    </row>
    <row r="864" spans="1:2" ht="12.75" customHeight="1" x14ac:dyDescent="0.25">
      <c r="A864" s="182"/>
      <c r="B864" s="182"/>
    </row>
    <row r="865" spans="1:2" ht="12.75" customHeight="1" x14ac:dyDescent="0.25">
      <c r="A865" s="182"/>
      <c r="B865" s="182"/>
    </row>
    <row r="866" spans="1:2" ht="12.75" customHeight="1" x14ac:dyDescent="0.25">
      <c r="A866" s="182"/>
      <c r="B866" s="182"/>
    </row>
    <row r="867" spans="1:2" ht="12.75" customHeight="1" x14ac:dyDescent="0.25">
      <c r="A867" s="182"/>
      <c r="B867" s="182"/>
    </row>
    <row r="868" spans="1:2" ht="12.75" customHeight="1" x14ac:dyDescent="0.25">
      <c r="A868" s="182"/>
      <c r="B868" s="182"/>
    </row>
    <row r="869" spans="1:2" ht="12.75" customHeight="1" x14ac:dyDescent="0.25">
      <c r="A869" s="182"/>
      <c r="B869" s="182"/>
    </row>
    <row r="870" spans="1:2" ht="12.75" customHeight="1" x14ac:dyDescent="0.25">
      <c r="A870" s="182"/>
      <c r="B870" s="182"/>
    </row>
    <row r="871" spans="1:2" ht="12.75" customHeight="1" x14ac:dyDescent="0.25">
      <c r="A871" s="182"/>
      <c r="B871" s="182"/>
    </row>
    <row r="872" spans="1:2" ht="12.75" customHeight="1" x14ac:dyDescent="0.25">
      <c r="A872" s="182"/>
      <c r="B872" s="182"/>
    </row>
    <row r="873" spans="1:2" ht="12.75" customHeight="1" x14ac:dyDescent="0.25">
      <c r="A873" s="182"/>
      <c r="B873" s="182"/>
    </row>
    <row r="874" spans="1:2" ht="12.75" customHeight="1" x14ac:dyDescent="0.25">
      <c r="A874" s="182"/>
      <c r="B874" s="182"/>
    </row>
    <row r="875" spans="1:2" ht="12.75" customHeight="1" x14ac:dyDescent="0.25">
      <c r="A875" s="182"/>
      <c r="B875" s="182"/>
    </row>
    <row r="876" spans="1:2" ht="12.75" customHeight="1" x14ac:dyDescent="0.25">
      <c r="A876" s="182"/>
      <c r="B876" s="182"/>
    </row>
    <row r="877" spans="1:2" ht="12.75" customHeight="1" x14ac:dyDescent="0.25">
      <c r="A877" s="182"/>
      <c r="B877" s="182"/>
    </row>
    <row r="878" spans="1:2" ht="12.75" customHeight="1" x14ac:dyDescent="0.25">
      <c r="A878" s="182"/>
      <c r="B878" s="182"/>
    </row>
    <row r="879" spans="1:2" ht="12.75" customHeight="1" x14ac:dyDescent="0.25">
      <c r="A879" s="182"/>
      <c r="B879" s="182"/>
    </row>
    <row r="880" spans="1:2" ht="12.75" customHeight="1" x14ac:dyDescent="0.25">
      <c r="A880" s="182"/>
      <c r="B880" s="182"/>
    </row>
    <row r="881" spans="1:2" ht="12.75" customHeight="1" x14ac:dyDescent="0.25">
      <c r="A881" s="182"/>
      <c r="B881" s="182"/>
    </row>
    <row r="882" spans="1:2" ht="12.75" customHeight="1" x14ac:dyDescent="0.25">
      <c r="A882" s="182"/>
      <c r="B882" s="182"/>
    </row>
    <row r="883" spans="1:2" ht="12.75" customHeight="1" x14ac:dyDescent="0.25">
      <c r="A883" s="182"/>
      <c r="B883" s="182"/>
    </row>
    <row r="884" spans="1:2" ht="12.75" customHeight="1" x14ac:dyDescent="0.25">
      <c r="A884" s="182"/>
      <c r="B884" s="182"/>
    </row>
    <row r="885" spans="1:2" ht="12.75" customHeight="1" x14ac:dyDescent="0.25">
      <c r="A885" s="182"/>
      <c r="B885" s="182"/>
    </row>
    <row r="886" spans="1:2" ht="12.75" customHeight="1" x14ac:dyDescent="0.25">
      <c r="A886" s="182"/>
      <c r="B886" s="182"/>
    </row>
    <row r="887" spans="1:2" ht="12.75" customHeight="1" x14ac:dyDescent="0.25">
      <c r="A887" s="182"/>
      <c r="B887" s="182"/>
    </row>
    <row r="888" spans="1:2" ht="12.75" customHeight="1" x14ac:dyDescent="0.25">
      <c r="A888" s="182"/>
      <c r="B888" s="182"/>
    </row>
    <row r="889" spans="1:2" ht="12.75" customHeight="1" x14ac:dyDescent="0.25">
      <c r="A889" s="182"/>
      <c r="B889" s="182"/>
    </row>
    <row r="890" spans="1:2" ht="12.75" customHeight="1" x14ac:dyDescent="0.25">
      <c r="A890" s="182"/>
      <c r="B890" s="182"/>
    </row>
    <row r="891" spans="1:2" ht="12.75" customHeight="1" x14ac:dyDescent="0.25">
      <c r="A891" s="182"/>
      <c r="B891" s="182"/>
    </row>
    <row r="892" spans="1:2" ht="12.75" customHeight="1" x14ac:dyDescent="0.25">
      <c r="A892" s="182"/>
      <c r="B892" s="182"/>
    </row>
    <row r="893" spans="1:2" ht="12.75" customHeight="1" x14ac:dyDescent="0.25">
      <c r="A893" s="182"/>
      <c r="B893" s="182"/>
    </row>
    <row r="894" spans="1:2" ht="12.75" customHeight="1" x14ac:dyDescent="0.25">
      <c r="A894" s="182"/>
      <c r="B894" s="182"/>
    </row>
    <row r="895" spans="1:2" ht="12.75" customHeight="1" x14ac:dyDescent="0.25">
      <c r="A895" s="182"/>
      <c r="B895" s="182"/>
    </row>
    <row r="896" spans="1:2" ht="12.75" customHeight="1" x14ac:dyDescent="0.25">
      <c r="A896" s="182"/>
      <c r="B896" s="182"/>
    </row>
    <row r="897" spans="1:2" ht="12.75" customHeight="1" x14ac:dyDescent="0.25">
      <c r="A897" s="182"/>
      <c r="B897" s="182"/>
    </row>
    <row r="898" spans="1:2" ht="12.75" customHeight="1" x14ac:dyDescent="0.25">
      <c r="A898" s="182"/>
      <c r="B898" s="182"/>
    </row>
    <row r="899" spans="1:2" ht="12.75" customHeight="1" x14ac:dyDescent="0.25">
      <c r="A899" s="182"/>
      <c r="B899" s="182"/>
    </row>
    <row r="900" spans="1:2" ht="12.75" customHeight="1" x14ac:dyDescent="0.25">
      <c r="A900" s="182"/>
      <c r="B900" s="182"/>
    </row>
    <row r="901" spans="1:2" ht="12.75" customHeight="1" x14ac:dyDescent="0.25">
      <c r="A901" s="182"/>
      <c r="B901" s="182"/>
    </row>
    <row r="902" spans="1:2" ht="12.75" customHeight="1" x14ac:dyDescent="0.25">
      <c r="A902" s="182"/>
      <c r="B902" s="182"/>
    </row>
    <row r="903" spans="1:2" ht="12.75" customHeight="1" x14ac:dyDescent="0.25">
      <c r="A903" s="182"/>
      <c r="B903" s="182"/>
    </row>
    <row r="904" spans="1:2" ht="12.75" customHeight="1" x14ac:dyDescent="0.25">
      <c r="A904" s="182"/>
      <c r="B904" s="182"/>
    </row>
    <row r="905" spans="1:2" ht="12.75" customHeight="1" x14ac:dyDescent="0.25">
      <c r="A905" s="182"/>
      <c r="B905" s="182"/>
    </row>
    <row r="906" spans="1:2" ht="12.75" customHeight="1" x14ac:dyDescent="0.25">
      <c r="A906" s="182"/>
      <c r="B906" s="182"/>
    </row>
    <row r="907" spans="1:2" ht="12.75" customHeight="1" x14ac:dyDescent="0.25">
      <c r="A907" s="182"/>
      <c r="B907" s="182"/>
    </row>
    <row r="908" spans="1:2" ht="12.75" customHeight="1" x14ac:dyDescent="0.25">
      <c r="A908" s="182"/>
      <c r="B908" s="182"/>
    </row>
    <row r="909" spans="1:2" ht="12.75" customHeight="1" x14ac:dyDescent="0.25">
      <c r="A909" s="182"/>
      <c r="B909" s="182"/>
    </row>
    <row r="910" spans="1:2" ht="12.75" customHeight="1" x14ac:dyDescent="0.25">
      <c r="A910" s="182"/>
      <c r="B910" s="182"/>
    </row>
    <row r="911" spans="1:2" ht="12.75" customHeight="1" x14ac:dyDescent="0.25">
      <c r="A911" s="182"/>
      <c r="B911" s="182"/>
    </row>
    <row r="912" spans="1:2" ht="12.75" customHeight="1" x14ac:dyDescent="0.25">
      <c r="A912" s="182"/>
      <c r="B912" s="182"/>
    </row>
    <row r="913" spans="1:2" ht="12.75" customHeight="1" x14ac:dyDescent="0.25">
      <c r="A913" s="182"/>
      <c r="B913" s="182"/>
    </row>
    <row r="914" spans="1:2" ht="12.75" customHeight="1" x14ac:dyDescent="0.25">
      <c r="A914" s="182"/>
      <c r="B914" s="182"/>
    </row>
    <row r="915" spans="1:2" ht="12.75" customHeight="1" x14ac:dyDescent="0.25">
      <c r="A915" s="182"/>
      <c r="B915" s="182"/>
    </row>
    <row r="916" spans="1:2" ht="12.75" customHeight="1" x14ac:dyDescent="0.25">
      <c r="A916" s="182"/>
      <c r="B916" s="182"/>
    </row>
    <row r="917" spans="1:2" ht="12.75" customHeight="1" x14ac:dyDescent="0.25">
      <c r="A917" s="182"/>
      <c r="B917" s="182"/>
    </row>
    <row r="918" spans="1:2" ht="12.75" customHeight="1" x14ac:dyDescent="0.25">
      <c r="A918" s="182"/>
      <c r="B918" s="182"/>
    </row>
    <row r="919" spans="1:2" ht="12.75" customHeight="1" x14ac:dyDescent="0.25">
      <c r="A919" s="182"/>
      <c r="B919" s="182"/>
    </row>
    <row r="920" spans="1:2" ht="12.75" customHeight="1" x14ac:dyDescent="0.25">
      <c r="A920" s="182"/>
      <c r="B920" s="182"/>
    </row>
    <row r="921" spans="1:2" ht="12.75" customHeight="1" x14ac:dyDescent="0.25">
      <c r="A921" s="182"/>
      <c r="B921" s="182"/>
    </row>
    <row r="922" spans="1:2" ht="12.75" customHeight="1" x14ac:dyDescent="0.25">
      <c r="A922" s="182"/>
      <c r="B922" s="182"/>
    </row>
    <row r="923" spans="1:2" ht="12.75" customHeight="1" x14ac:dyDescent="0.25">
      <c r="A923" s="182"/>
      <c r="B923" s="182"/>
    </row>
    <row r="924" spans="1:2" ht="12.75" customHeight="1" x14ac:dyDescent="0.25">
      <c r="A924" s="182"/>
      <c r="B924" s="182"/>
    </row>
    <row r="925" spans="1:2" ht="12.75" customHeight="1" x14ac:dyDescent="0.25">
      <c r="A925" s="182"/>
      <c r="B925" s="182"/>
    </row>
    <row r="926" spans="1:2" ht="12.75" customHeight="1" x14ac:dyDescent="0.25">
      <c r="A926" s="182"/>
      <c r="B926" s="182"/>
    </row>
    <row r="927" spans="1:2" ht="12.75" customHeight="1" x14ac:dyDescent="0.25">
      <c r="A927" s="182"/>
      <c r="B927" s="182"/>
    </row>
    <row r="928" spans="1:2" ht="12.75" customHeight="1" x14ac:dyDescent="0.25">
      <c r="A928" s="182"/>
      <c r="B928" s="182"/>
    </row>
    <row r="929" spans="1:2" ht="12.75" customHeight="1" x14ac:dyDescent="0.25">
      <c r="A929" s="182"/>
      <c r="B929" s="182"/>
    </row>
    <row r="930" spans="1:2" ht="12.75" customHeight="1" x14ac:dyDescent="0.25">
      <c r="A930" s="182"/>
      <c r="B930" s="182"/>
    </row>
    <row r="931" spans="1:2" ht="12.75" customHeight="1" x14ac:dyDescent="0.25">
      <c r="A931" s="182"/>
      <c r="B931" s="182"/>
    </row>
    <row r="932" spans="1:2" ht="12.75" customHeight="1" x14ac:dyDescent="0.25">
      <c r="A932" s="182"/>
      <c r="B932" s="182"/>
    </row>
    <row r="933" spans="1:2" ht="12.75" customHeight="1" x14ac:dyDescent="0.25">
      <c r="A933" s="182"/>
      <c r="B933" s="182"/>
    </row>
    <row r="934" spans="1:2" ht="12.75" customHeight="1" x14ac:dyDescent="0.25">
      <c r="A934" s="182"/>
      <c r="B934" s="182"/>
    </row>
    <row r="935" spans="1:2" ht="12.75" customHeight="1" x14ac:dyDescent="0.25">
      <c r="A935" s="182"/>
      <c r="B935" s="182"/>
    </row>
    <row r="936" spans="1:2" ht="12.75" customHeight="1" x14ac:dyDescent="0.25">
      <c r="A936" s="182"/>
      <c r="B936" s="182"/>
    </row>
    <row r="937" spans="1:2" ht="12.75" customHeight="1" x14ac:dyDescent="0.25">
      <c r="A937" s="182"/>
      <c r="B937" s="182"/>
    </row>
    <row r="938" spans="1:2" ht="12.75" customHeight="1" x14ac:dyDescent="0.25">
      <c r="A938" s="182"/>
      <c r="B938" s="182"/>
    </row>
    <row r="939" spans="1:2" ht="12.75" customHeight="1" x14ac:dyDescent="0.25">
      <c r="A939" s="182"/>
      <c r="B939" s="182"/>
    </row>
    <row r="940" spans="1:2" ht="12.75" customHeight="1" x14ac:dyDescent="0.25">
      <c r="A940" s="182"/>
      <c r="B940" s="182"/>
    </row>
    <row r="941" spans="1:2" ht="12.75" customHeight="1" x14ac:dyDescent="0.25">
      <c r="A941" s="182"/>
      <c r="B941" s="182"/>
    </row>
    <row r="942" spans="1:2" ht="12.75" customHeight="1" x14ac:dyDescent="0.25">
      <c r="A942" s="182"/>
      <c r="B942" s="182"/>
    </row>
    <row r="943" spans="1:2" ht="12.75" customHeight="1" x14ac:dyDescent="0.25">
      <c r="A943" s="182"/>
      <c r="B943" s="182"/>
    </row>
    <row r="944" spans="1:2" ht="12.75" customHeight="1" x14ac:dyDescent="0.25">
      <c r="A944" s="182"/>
      <c r="B944" s="182"/>
    </row>
    <row r="945" spans="1:2" ht="12.75" customHeight="1" x14ac:dyDescent="0.25">
      <c r="A945" s="182"/>
      <c r="B945" s="182"/>
    </row>
    <row r="946" spans="1:2" ht="12.75" customHeight="1" x14ac:dyDescent="0.25">
      <c r="A946" s="182"/>
      <c r="B946" s="182"/>
    </row>
    <row r="947" spans="1:2" ht="12.75" customHeight="1" x14ac:dyDescent="0.25">
      <c r="A947" s="182"/>
      <c r="B947" s="182"/>
    </row>
    <row r="948" spans="1:2" ht="12.75" customHeight="1" x14ac:dyDescent="0.25">
      <c r="A948" s="182"/>
      <c r="B948" s="182"/>
    </row>
    <row r="949" spans="1:2" ht="12.75" customHeight="1" x14ac:dyDescent="0.25">
      <c r="A949" s="182"/>
      <c r="B949" s="182"/>
    </row>
    <row r="950" spans="1:2" ht="12.75" customHeight="1" x14ac:dyDescent="0.25">
      <c r="A950" s="182"/>
      <c r="B950" s="182"/>
    </row>
    <row r="951" spans="1:2" ht="12.75" customHeight="1" x14ac:dyDescent="0.25">
      <c r="A951" s="182"/>
      <c r="B951" s="182"/>
    </row>
    <row r="952" spans="1:2" ht="12.75" customHeight="1" x14ac:dyDescent="0.25">
      <c r="A952" s="182"/>
      <c r="B952" s="182"/>
    </row>
    <row r="953" spans="1:2" ht="12.75" customHeight="1" x14ac:dyDescent="0.25">
      <c r="A953" s="182"/>
      <c r="B953" s="182"/>
    </row>
    <row r="954" spans="1:2" ht="12.75" customHeight="1" x14ac:dyDescent="0.25">
      <c r="A954" s="182"/>
      <c r="B954" s="182"/>
    </row>
    <row r="955" spans="1:2" ht="12.75" customHeight="1" x14ac:dyDescent="0.25">
      <c r="A955" s="182"/>
      <c r="B955" s="182"/>
    </row>
    <row r="956" spans="1:2" ht="12.75" customHeight="1" x14ac:dyDescent="0.25">
      <c r="A956" s="182"/>
      <c r="B956" s="182"/>
    </row>
    <row r="957" spans="1:2" ht="12.75" customHeight="1" x14ac:dyDescent="0.25">
      <c r="A957" s="182"/>
      <c r="B957" s="182"/>
    </row>
    <row r="958" spans="1:2" ht="12.75" customHeight="1" x14ac:dyDescent="0.25">
      <c r="A958" s="182"/>
      <c r="B958" s="182"/>
    </row>
    <row r="959" spans="1:2" ht="12.75" customHeight="1" x14ac:dyDescent="0.25">
      <c r="A959" s="182"/>
      <c r="B959" s="182"/>
    </row>
    <row r="960" spans="1:2" ht="12.75" customHeight="1" x14ac:dyDescent="0.25">
      <c r="A960" s="182"/>
      <c r="B960" s="182"/>
    </row>
    <row r="961" spans="1:2" ht="12.75" customHeight="1" x14ac:dyDescent="0.25">
      <c r="A961" s="182"/>
      <c r="B961" s="182"/>
    </row>
    <row r="962" spans="1:2" ht="12.75" customHeight="1" x14ac:dyDescent="0.25">
      <c r="A962" s="182"/>
      <c r="B962" s="182"/>
    </row>
    <row r="963" spans="1:2" ht="12.75" customHeight="1" x14ac:dyDescent="0.25">
      <c r="A963" s="182"/>
      <c r="B963" s="182"/>
    </row>
    <row r="964" spans="1:2" ht="12.75" customHeight="1" x14ac:dyDescent="0.25">
      <c r="A964" s="182"/>
      <c r="B964" s="182"/>
    </row>
    <row r="965" spans="1:2" ht="12.75" customHeight="1" x14ac:dyDescent="0.25">
      <c r="A965" s="182"/>
      <c r="B965" s="182"/>
    </row>
    <row r="966" spans="1:2" ht="12.75" customHeight="1" x14ac:dyDescent="0.25">
      <c r="A966" s="182"/>
      <c r="B966" s="182"/>
    </row>
    <row r="967" spans="1:2" ht="12.75" customHeight="1" x14ac:dyDescent="0.25">
      <c r="A967" s="182"/>
      <c r="B967" s="182"/>
    </row>
    <row r="968" spans="1:2" ht="12.75" customHeight="1" x14ac:dyDescent="0.25">
      <c r="A968" s="182"/>
      <c r="B968" s="182"/>
    </row>
    <row r="969" spans="1:2" ht="12.75" customHeight="1" x14ac:dyDescent="0.25">
      <c r="A969" s="182"/>
      <c r="B969" s="182"/>
    </row>
    <row r="970" spans="1:2" ht="12.75" customHeight="1" x14ac:dyDescent="0.25">
      <c r="A970" s="182"/>
      <c r="B970" s="182"/>
    </row>
    <row r="971" spans="1:2" ht="12.75" customHeight="1" x14ac:dyDescent="0.25">
      <c r="A971" s="182"/>
      <c r="B971" s="182"/>
    </row>
    <row r="972" spans="1:2" ht="12.75" customHeight="1" x14ac:dyDescent="0.25">
      <c r="A972" s="182"/>
      <c r="B972" s="182"/>
    </row>
    <row r="973" spans="1:2" ht="12.75" customHeight="1" x14ac:dyDescent="0.25">
      <c r="A973" s="182"/>
      <c r="B973" s="182"/>
    </row>
    <row r="974" spans="1:2" ht="12.75" customHeight="1" x14ac:dyDescent="0.25">
      <c r="A974" s="182"/>
      <c r="B974" s="182"/>
    </row>
    <row r="975" spans="1:2" ht="12.75" customHeight="1" x14ac:dyDescent="0.25">
      <c r="A975" s="182"/>
      <c r="B975" s="182"/>
    </row>
    <row r="976" spans="1:2" ht="12.75" customHeight="1" x14ac:dyDescent="0.25">
      <c r="A976" s="182"/>
      <c r="B976" s="182"/>
    </row>
    <row r="977" spans="1:2" ht="12.75" customHeight="1" x14ac:dyDescent="0.25">
      <c r="A977" s="182"/>
      <c r="B977" s="182"/>
    </row>
    <row r="978" spans="1:2" ht="12.75" customHeight="1" x14ac:dyDescent="0.25">
      <c r="A978" s="182"/>
      <c r="B978" s="182"/>
    </row>
    <row r="979" spans="1:2" ht="12.75" customHeight="1" x14ac:dyDescent="0.25">
      <c r="A979" s="182"/>
      <c r="B979" s="182"/>
    </row>
    <row r="980" spans="1:2" ht="12.75" customHeight="1" x14ac:dyDescent="0.25">
      <c r="A980" s="182"/>
      <c r="B980" s="182"/>
    </row>
    <row r="981" spans="1:2" ht="12.75" customHeight="1" x14ac:dyDescent="0.25">
      <c r="A981" s="182"/>
      <c r="B981" s="182"/>
    </row>
    <row r="982" spans="1:2" ht="12.75" customHeight="1" x14ac:dyDescent="0.25">
      <c r="A982" s="182"/>
      <c r="B982" s="182"/>
    </row>
    <row r="983" spans="1:2" ht="12.75" customHeight="1" x14ac:dyDescent="0.25">
      <c r="A983" s="182"/>
      <c r="B983" s="182"/>
    </row>
    <row r="984" spans="1:2" ht="12.75" customHeight="1" x14ac:dyDescent="0.25">
      <c r="A984" s="182"/>
      <c r="B984" s="182"/>
    </row>
    <row r="985" spans="1:2" ht="12.75" customHeight="1" x14ac:dyDescent="0.25">
      <c r="A985" s="182"/>
      <c r="B985" s="182"/>
    </row>
    <row r="986" spans="1:2" ht="12.75" customHeight="1" x14ac:dyDescent="0.25">
      <c r="A986" s="182"/>
      <c r="B986" s="182"/>
    </row>
    <row r="987" spans="1:2" ht="12.75" customHeight="1" x14ac:dyDescent="0.25">
      <c r="A987" s="182"/>
      <c r="B987" s="182"/>
    </row>
    <row r="988" spans="1:2" ht="12.75" customHeight="1" x14ac:dyDescent="0.25">
      <c r="A988" s="182"/>
      <c r="B988" s="182"/>
    </row>
    <row r="989" spans="1:2" ht="12.75" customHeight="1" x14ac:dyDescent="0.25">
      <c r="A989" s="182"/>
      <c r="B989" s="182"/>
    </row>
    <row r="990" spans="1:2" ht="12.75" customHeight="1" x14ac:dyDescent="0.25">
      <c r="A990" s="182"/>
      <c r="B990" s="182"/>
    </row>
    <row r="991" spans="1:2" ht="12.75" customHeight="1" x14ac:dyDescent="0.25">
      <c r="A991" s="182"/>
      <c r="B991" s="182"/>
    </row>
    <row r="992" spans="1:2" ht="12.75" customHeight="1" x14ac:dyDescent="0.25">
      <c r="A992" s="182"/>
      <c r="B992" s="182"/>
    </row>
    <row r="993" spans="1:2" ht="12.75" customHeight="1" x14ac:dyDescent="0.25">
      <c r="A993" s="182"/>
      <c r="B993" s="182"/>
    </row>
    <row r="994" spans="1:2" ht="12.75" customHeight="1" x14ac:dyDescent="0.25">
      <c r="A994" s="182"/>
      <c r="B994" s="182"/>
    </row>
    <row r="995" spans="1:2" ht="12.75" customHeight="1" x14ac:dyDescent="0.25">
      <c r="A995" s="182"/>
      <c r="B995" s="182"/>
    </row>
    <row r="996" spans="1:2" ht="12.75" customHeight="1" x14ac:dyDescent="0.25">
      <c r="A996" s="182"/>
      <c r="B996" s="182"/>
    </row>
    <row r="997" spans="1:2" ht="12.75" customHeight="1" x14ac:dyDescent="0.25">
      <c r="A997" s="182"/>
      <c r="B997" s="182"/>
    </row>
    <row r="998" spans="1:2" ht="12.75" customHeight="1" x14ac:dyDescent="0.25">
      <c r="A998" s="182"/>
      <c r="B998" s="182"/>
    </row>
    <row r="999" spans="1:2" ht="12.75" customHeight="1" x14ac:dyDescent="0.25">
      <c r="A999" s="182"/>
      <c r="B999" s="182"/>
    </row>
    <row r="1000" spans="1:2" ht="12.75" customHeight="1" x14ac:dyDescent="0.25">
      <c r="A1000" s="182"/>
      <c r="B1000" s="182"/>
    </row>
  </sheetData>
  <hyperlinks>
    <hyperlink ref="B4" r:id="rId1" xr:uid="{00000000-0004-0000-0700-000000000000}"/>
    <hyperlink ref="B15" r:id="rId2" xr:uid="{00000000-0004-0000-0700-000001000000}"/>
  </hyperlinks>
  <pageMargins left="0.7" right="0.7" top="0.75" bottom="0.75" header="0" footer="0"/>
  <pageSetup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AHCS Calendar 26-27</vt:lpstr>
      <vt:lpstr>Calendar</vt:lpstr>
      <vt:lpstr>Instructional Time Calc</vt:lpstr>
      <vt:lpstr>Days in Session</vt:lpstr>
      <vt:lpstr>Sheet2</vt:lpstr>
      <vt:lpstr>Sheet4</vt:lpstr>
      <vt:lpstr>Years and Terms for PS</vt:lpstr>
      <vt:lpstr>©</vt:lpstr>
      <vt:lpstr>startday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Vertex42.com</dc:creator>
  <cp:lastModifiedBy>Angie Lords</cp:lastModifiedBy>
  <dcterms:created xsi:type="dcterms:W3CDTF">2004-08-16T18:44:14Z</dcterms:created>
  <dcterms:modified xsi:type="dcterms:W3CDTF">2026-08-20T16:09:10Z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2013-2021 Vertex42 LLC</vt:lpwstr>
  </property>
  <property fmtid="{D5CDD505-2E9C-101B-9397-08002B2CF9AE}" pid="3" name="Source">
    <vt:lpwstr>https://www.vertex42.com/calendars/school-calendar.html</vt:lpwstr>
  </property>
  <property fmtid="{D5CDD505-2E9C-101B-9397-08002B2CF9AE}" pid="4" name="Version">
    <vt:lpwstr>1.3.2</vt:lpwstr>
  </property>
</Properties>
</file>